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ml.chartshap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50" tabRatio="601" activeTab="4"/>
  </bookViews>
  <sheets>
    <sheet name="Liste" sheetId="7" r:id="rId1"/>
    <sheet name="agriculture" sheetId="2" r:id="rId2"/>
    <sheet name="forêts" sheetId="8" r:id="rId3"/>
    <sheet name="Pêche" sheetId="9" r:id="rId4"/>
    <sheet name="Graph" sheetId="4" r:id="rId5"/>
  </sheets>
  <externalReferences>
    <externalReference r:id="rId6"/>
  </externalReferences>
  <definedNames>
    <definedName name="_xlnm.Print_Area" localSheetId="1">agriculture!$A$1:$J$272</definedName>
    <definedName name="_xlnm.Print_Area" localSheetId="2">forêts!$A$1:$I$59</definedName>
    <definedName name="_xlnm.Print_Area" localSheetId="4">Graph!$A$1:$F$19</definedName>
    <definedName name="_xlnm.Print_Area" localSheetId="0">Liste!$A$1:$K$80</definedName>
    <definedName name="_xlnm.Print_Area" localSheetId="3">Pêche!$A$1:$I$78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<sst xmlns="http://schemas.openxmlformats.org/spreadsheetml/2006/main" count="1248" uniqueCount="502">
  <si>
    <t>الفلاحة، الغابات و الصيد البحري</t>
  </si>
  <si>
    <t>AGRICULTURE, FORETS ET PECHE MARITIME</t>
  </si>
  <si>
    <t>LISTE DES TABLEAUX :</t>
  </si>
  <si>
    <t>لائحة الجداول</t>
  </si>
  <si>
    <t>المساحات الصالحة للزراعة  (بالهكتار) حسب النظام العقاري و العمالة أو الإقليم ، 2019-2020</t>
  </si>
  <si>
    <t>جدول  1 :</t>
  </si>
  <si>
    <t>Tableau 1:</t>
  </si>
  <si>
    <t xml:space="preserve"> LES  SUPERFICIES  AGRICOLES  UTILES (en Ha) SELON LE STATUT JURIDIQUE, ET PAR PREFECTURE OU PROVINCE, 2019-2020</t>
  </si>
  <si>
    <t>المساحات الصالحة للزراعة  (بالهكتار) حسب الاستعمالات و العمالة أو الإقليم، 2019-2020</t>
  </si>
  <si>
    <t>جدول  2 :</t>
  </si>
  <si>
    <t>Tableau 2:</t>
  </si>
  <si>
    <t>LES SUPERFICIES AGRICOLES UTILES (en Ha) SELON LES UTILISATIONS ET PAR PREFECTURE OU PROVINCE, 2019-2020</t>
  </si>
  <si>
    <t>المساحة (بالهكتار) للمنتوجات الفلاحية الرئيسية حسب العمالة أو الإقليم، 2019-2020</t>
  </si>
  <si>
    <t>جدول  3 :</t>
  </si>
  <si>
    <t>Tableau 3 :</t>
  </si>
  <si>
    <t>SUPERFICIE (en Ha ) DES PRINCIPALES CULTURES PAR PREFECTURE OU PROVINCE, 2019-2020</t>
  </si>
  <si>
    <t>الإنتاج (بالطن) للمزروعات الفلاحية الرئيسية حسب العمالة أو الإقليم، 2019-2020</t>
  </si>
  <si>
    <t xml:space="preserve">جدول  4 : </t>
  </si>
  <si>
    <t>Tableau 4 :</t>
  </si>
  <si>
    <t>PRODUCTIONS (en Tonnes ) DES PRINCIPALES CULTURES PAR PREFECTURE OU PROVINCE, 2019-2020</t>
  </si>
  <si>
    <t>مساحة مزروعات  البواكر و الكلأ (بالهكتار) حسب العمالة أو الإقليم، 2019-2020</t>
  </si>
  <si>
    <t xml:space="preserve">جدول  5 : </t>
  </si>
  <si>
    <t>Tableau 5 :</t>
  </si>
  <si>
    <t>SUPERFICIE (en Ha ) DES CULTURES  MARAICHERES ET FOURRAGERES  PAR PREFECTURE OU PROVINCE, 2019-2020</t>
  </si>
  <si>
    <t>إنتاج  البواكر و الكلأ (بالقنطار) حسب العمالة أو الإقليم، 2019-2020</t>
  </si>
  <si>
    <t xml:space="preserve">جدول  6 : </t>
  </si>
  <si>
    <t>Tableau 6:</t>
  </si>
  <si>
    <t>PRODUCTION (en Qx ) DES CULTURES  MARAICHERES ET FOURRAGERES  PAR PREFECTURE OU PROVINCE, 2019-2020</t>
  </si>
  <si>
    <t>أشغال الأرض ووسائل الإنتاج حسب العمالة أو الإقليم، 2018-2019</t>
  </si>
  <si>
    <t xml:space="preserve">جدول  7 : </t>
  </si>
  <si>
    <t>Tableau 7 :</t>
  </si>
  <si>
    <t>TRAVAUX DU SOL ET FACTEURS DE PRODUCTION PAR PREFECTURE OU PROVINCE, 2018-2019</t>
  </si>
  <si>
    <t>مساحة مزروعات الفواكه  (بالهكتار) حسب النوع و العمالة أو الإقليم، 2019-2020</t>
  </si>
  <si>
    <t xml:space="preserve">جدول  8 : </t>
  </si>
  <si>
    <t xml:space="preserve">Tableau 8 : </t>
  </si>
  <si>
    <t>SUPERFICIE DES PLANTATIONS FRUITIERES (en Ha), PAR ESPECE ET PAR PREFECTURE OU PROVINCE, 2019-2020</t>
  </si>
  <si>
    <t>منتوجات مزروعات الفواكه  ((بالقنطار)) حسب النوع و العمالة أو الإقليم، 2019-2020</t>
  </si>
  <si>
    <t xml:space="preserve">جدول  9 : </t>
  </si>
  <si>
    <t>Tableau 9 :</t>
  </si>
  <si>
    <t>PRODUCTION  DES PLANTATIONS FRUITIERES (en Qx ), PAR ESPECE ET PAR PREFECTURE OU PROVINCE, 2019-2020</t>
  </si>
  <si>
    <t xml:space="preserve">  تطور مساحة وإنتاج المزروعات السكرية حسب العمالة أو الإقليم، 2016-2019</t>
  </si>
  <si>
    <t xml:space="preserve">جدول  10 : </t>
  </si>
  <si>
    <t>Tableau 10:</t>
  </si>
  <si>
    <t>EVOLUTION DE LA SUPERFICIE ET DE LA PRODUCTION DES CULTURES SUCRIERES  PAR PREFECTURE OU PROVINCE, 2016-2019</t>
  </si>
  <si>
    <t xml:space="preserve">  تطور مساحة وإنتاج المزروعات الزيتية حسب العمالة أو الإقليم، 2016-2019</t>
  </si>
  <si>
    <t xml:space="preserve">جدول  11 : </t>
  </si>
  <si>
    <t>Tableau 11:</t>
  </si>
  <si>
    <t>EVOLUTION DE LA SUPERFICIE ET DE LA PRODUCTION DES CULTURES OLEAGINEUSES  PAR PREFECTURE OU PROVINCE, 2016-2019</t>
  </si>
  <si>
    <t>إنتاج الحليب حسب العمالة أو الإقليم، 2019-2020</t>
  </si>
  <si>
    <t xml:space="preserve">جدول  12 : </t>
  </si>
  <si>
    <t>Tableau 12:</t>
  </si>
  <si>
    <t>PRODUCTION LAITIERE PAR PREFECTURE OU PROVINCE, 2019-2020</t>
  </si>
  <si>
    <t xml:space="preserve">  عدد رؤوس الماشية ( ب 1000) حسب العمالة أو الإقليم،2020</t>
  </si>
  <si>
    <t xml:space="preserve">جدول  13 : </t>
  </si>
  <si>
    <t>Tableau 13:</t>
  </si>
  <si>
    <t>EFFECTIF DU CHEPTEL (en 1000) PAR PREFECTURE OU PROVINCE, 2020</t>
  </si>
  <si>
    <t xml:space="preserve">  عدد رؤوس الأبقار حسب السلالة ( ب 1000) و حسب العمالة أو الإقليم،2020</t>
  </si>
  <si>
    <t xml:space="preserve">جدول  14 : </t>
  </si>
  <si>
    <t>Tableau 14:</t>
  </si>
  <si>
    <t>EFFECTIF DES BOVINS PAR RACE  (en 1000) ET PAR PREFECTURE OU PROVINCE, 2020</t>
  </si>
  <si>
    <t xml:space="preserve">  عدد حيوانات الجر ( ب 1000) حسب العمالة أو الإقليم،2018</t>
  </si>
  <si>
    <t>جدول  15:</t>
  </si>
  <si>
    <t>Tableau 15 :</t>
  </si>
  <si>
    <t>EFFECTIF DES ANIMAUX DE TRAIT (en 1000) PAR PREFECTURE OU PROVINCE, 2018</t>
  </si>
  <si>
    <t>المساحات المحروقة  (بالهكتار), حسب العمالة أو الإقليم، 2020</t>
  </si>
  <si>
    <t xml:space="preserve">جدول 16 : </t>
  </si>
  <si>
    <t>Tableau 16:</t>
  </si>
  <si>
    <t>SUPERFICIES INCENDIEE (en Ha) PAR PREFECTURE OU PROVINCE, 2020</t>
  </si>
  <si>
    <t>المساحات المشجرة   (بالهكتار), حسب العمالة أو الإقليم، 2020</t>
  </si>
  <si>
    <t xml:space="preserve">جدول  17 : </t>
  </si>
  <si>
    <t>Tableau 17 :</t>
  </si>
  <si>
    <t>SUPERFICIES REBOISEES (en Ha)  PAR PREFECTURE OU PROVINCE, 2020</t>
  </si>
  <si>
    <t>المساحات المشجرة حسب  أنواع الأشجار  الطبيعية (بالهكتار)، 2020</t>
  </si>
  <si>
    <t xml:space="preserve">جدول  18 : </t>
  </si>
  <si>
    <t>Tableau 18 :</t>
  </si>
  <si>
    <t>SUPERFICIES DES ESSENCES FORESTIERES  NATURELLES  (en Ha), 2020</t>
  </si>
  <si>
    <t>توزيع المساحات الغابوية  (بالهكتار) حسب الإقليم ،  2020</t>
  </si>
  <si>
    <t xml:space="preserve">جدول 19 : </t>
  </si>
  <si>
    <t>Tableau 19 :</t>
  </si>
  <si>
    <t xml:space="preserve"> REPARTITION DES  SUPERFICIES FORESTIERES (en Ha) PAR PROVINCE, 2020 </t>
  </si>
  <si>
    <t>إستغلال الغابات حسب العمالة او الإقليم (بالكمية و القيمة), 2018</t>
  </si>
  <si>
    <t xml:space="preserve">جدول 20 : </t>
  </si>
  <si>
    <t>Tableau 20 :</t>
  </si>
  <si>
    <t>EXPLOITATIONS FORESTIERES  EN QUANTITE ET VALEUR SELON LA  PREFECTURE OU LA PROVINCE  2018</t>
  </si>
  <si>
    <t>أسطول الصيد البحري المسجل حسب النوع بالجهة، 2019</t>
  </si>
  <si>
    <t xml:space="preserve">جدول 21 : </t>
  </si>
  <si>
    <t>Tableau 21 :</t>
  </si>
  <si>
    <t>LA FLOTTE DE PECHE IMMATRICULEE DANS LA REGION,  2019</t>
  </si>
  <si>
    <t>عدد البحارة الصيادين حسب الجنسية بالجهة، 2019</t>
  </si>
  <si>
    <t xml:space="preserve">جدول 22 : </t>
  </si>
  <si>
    <t>Tableau 22 :</t>
  </si>
  <si>
    <t>EFFECTIFS DES MARINS PECHEURS SELON LA NATIONALITE DANS LA REGION, 2019</t>
  </si>
  <si>
    <t>إحصائيات عامة حول الإبحار بالجهة, 2019</t>
  </si>
  <si>
    <t xml:space="preserve">   جدول 23 : </t>
  </si>
  <si>
    <t>Tableau 23 :</t>
  </si>
  <si>
    <t>STATISTIQUES GENERALES SUR LA NAVIGATION DANS LA REGION, 2019</t>
  </si>
  <si>
    <t>منتوجات الصيد البحري حسب النوع  بالجهة (بالكمية و القيمة)، 2019</t>
  </si>
  <si>
    <t xml:space="preserve">   جدول 24 : </t>
  </si>
  <si>
    <t>Tableau 24 :</t>
  </si>
  <si>
    <t>PRODUITS DE LA PECHE PAR ESPECE DANS LA REGION ( en Quantité et Valeur), 2019</t>
  </si>
  <si>
    <t>تطور تفريغ منتوجات الصيد   البحري الساحلي و التقليدي  حسب الميناء ، 2020</t>
  </si>
  <si>
    <t xml:space="preserve">   جدول 25 : </t>
  </si>
  <si>
    <t>Tableau 25 :</t>
  </si>
  <si>
    <t>EVOLUTION DES DEBARQUEMENTS DES PRODUITS DE LA PECHE COTIERE ET ARTISANALE PAR PORT , 2020</t>
  </si>
  <si>
    <t>1 - AGRICULTURE</t>
  </si>
  <si>
    <t>1- الفلاحة</t>
  </si>
  <si>
    <t>Statut Juridique</t>
  </si>
  <si>
    <t>الرباط، سلا، الصخيرات-تمارة</t>
  </si>
  <si>
    <t>القنيطرة</t>
  </si>
  <si>
    <t>سيدي قاسم</t>
  </si>
  <si>
    <t>سيدي سليمان</t>
  </si>
  <si>
    <t>الخميسات</t>
  </si>
  <si>
    <t>المجموع</t>
  </si>
  <si>
    <t>النظام العقاري</t>
  </si>
  <si>
    <t>Rabat, Salé, Skhirate-Témara</t>
  </si>
  <si>
    <t>Kénitra</t>
  </si>
  <si>
    <t>Sidi Kacem</t>
  </si>
  <si>
    <t>Sidi Slimane</t>
  </si>
  <si>
    <t>Khémisset</t>
  </si>
  <si>
    <t>Total</t>
  </si>
  <si>
    <t>Melk</t>
  </si>
  <si>
    <t>الملك</t>
  </si>
  <si>
    <t>Collectives</t>
  </si>
  <si>
    <t>الجماعية</t>
  </si>
  <si>
    <t>Guich</t>
  </si>
  <si>
    <t>-</t>
  </si>
  <si>
    <t>الكيش</t>
  </si>
  <si>
    <t>Habous</t>
  </si>
  <si>
    <t>الحبوس</t>
  </si>
  <si>
    <t>Domaniales</t>
  </si>
  <si>
    <t>ملك الدولة</t>
  </si>
  <si>
    <t xml:space="preserve">Autres </t>
  </si>
  <si>
    <t>أخر</t>
  </si>
  <si>
    <t>Source : Direction Régionale de l'Agriculture</t>
  </si>
  <si>
    <t xml:space="preserve">  المصدر : المديرية الجهوية للفلاحة</t>
  </si>
  <si>
    <t>Utilisation des Terres</t>
  </si>
  <si>
    <t>إستعمالات الأراضي</t>
  </si>
  <si>
    <t>Total des terres</t>
  </si>
  <si>
    <t xml:space="preserve">مجموع الأراضي </t>
  </si>
  <si>
    <t xml:space="preserve"> -Irriguées</t>
  </si>
  <si>
    <t>سقوية</t>
  </si>
  <si>
    <t xml:space="preserve"> -Bours+ pompage privé</t>
  </si>
  <si>
    <t>بور +سقي خاص</t>
  </si>
  <si>
    <t>SUPERFICIE (en Ha ) DES PRINCIPALES CULTURES PAR PREFECTURE OU PROVINCE,  2019-2020</t>
  </si>
  <si>
    <t xml:space="preserve">جدول  3 : </t>
  </si>
  <si>
    <t>Cultures</t>
  </si>
  <si>
    <t>المنتوجات الفلاحية</t>
  </si>
  <si>
    <t xml:space="preserve"> Céréales</t>
  </si>
  <si>
    <t>الحبوب</t>
  </si>
  <si>
    <t xml:space="preserve"> . Blé Dur</t>
  </si>
  <si>
    <t xml:space="preserve"> القمح الصلب</t>
  </si>
  <si>
    <t xml:space="preserve"> . Blé Tendre</t>
  </si>
  <si>
    <t>القمح الطري</t>
  </si>
  <si>
    <t xml:space="preserve"> . Orge</t>
  </si>
  <si>
    <t>الشعير</t>
  </si>
  <si>
    <t xml:space="preserve"> . Mais</t>
  </si>
  <si>
    <t>الذرة</t>
  </si>
  <si>
    <t xml:space="preserve">  .Riz</t>
  </si>
  <si>
    <t>الأرز</t>
  </si>
  <si>
    <t xml:space="preserve"> . Avoine</t>
  </si>
  <si>
    <t>الخرطال</t>
  </si>
  <si>
    <t xml:space="preserve"> . Autres</t>
  </si>
  <si>
    <t>حبوب أخرى</t>
  </si>
  <si>
    <t xml:space="preserve"> Légumineuses</t>
  </si>
  <si>
    <t>القطاني</t>
  </si>
  <si>
    <t xml:space="preserve"> . Fèves</t>
  </si>
  <si>
    <t>الفول</t>
  </si>
  <si>
    <t xml:space="preserve"> . Petits Pois</t>
  </si>
  <si>
    <t>الجلبانة</t>
  </si>
  <si>
    <t xml:space="preserve"> . Pois Chiches</t>
  </si>
  <si>
    <t>الحمص</t>
  </si>
  <si>
    <t xml:space="preserve"> . Lentilles</t>
  </si>
  <si>
    <t>العدس</t>
  </si>
  <si>
    <t>قطاني أخرى</t>
  </si>
  <si>
    <t xml:space="preserve"> Oléagineuses</t>
  </si>
  <si>
    <t>الحبوب الزيتية</t>
  </si>
  <si>
    <t>. Arachide</t>
  </si>
  <si>
    <t>الفول السوداني</t>
  </si>
  <si>
    <t xml:space="preserve"> . Tournesol</t>
  </si>
  <si>
    <t>عباد الشمس</t>
  </si>
  <si>
    <t xml:space="preserve"> Cultures Industrielles</t>
  </si>
  <si>
    <t>المزروعات الصناعية</t>
  </si>
  <si>
    <t>.Bettrave à sucre</t>
  </si>
  <si>
    <t>الشمندر السكري</t>
  </si>
  <si>
    <t>.Canne à sucre</t>
  </si>
  <si>
    <t>قصب السكر</t>
  </si>
  <si>
    <t>Tableau  5 :</t>
  </si>
  <si>
    <t>Cultures  Maraîchères</t>
  </si>
  <si>
    <t>زراعة الخضر</t>
  </si>
  <si>
    <t xml:space="preserve">  . Tomates</t>
  </si>
  <si>
    <t>الطماطم</t>
  </si>
  <si>
    <t xml:space="preserve">  . Pomme de Terre</t>
  </si>
  <si>
    <t>البطاطس</t>
  </si>
  <si>
    <t xml:space="preserve">  . Oignons</t>
  </si>
  <si>
    <t>البصل</t>
  </si>
  <si>
    <t xml:space="preserve">  . Navet</t>
  </si>
  <si>
    <t>اللفت</t>
  </si>
  <si>
    <t xml:space="preserve">  . Haricots verts</t>
  </si>
  <si>
    <t>اللوبيا الخضراء</t>
  </si>
  <si>
    <t xml:space="preserve">  . Carottes</t>
  </si>
  <si>
    <t>الجزر</t>
  </si>
  <si>
    <t xml:space="preserve">  . Fraisiers </t>
  </si>
  <si>
    <t>التوت</t>
  </si>
  <si>
    <t xml:space="preserve">  .Melon</t>
  </si>
  <si>
    <t>الشمام</t>
  </si>
  <si>
    <t xml:space="preserve">  .Pastèque</t>
  </si>
  <si>
    <t>البطيخ</t>
  </si>
  <si>
    <t xml:space="preserve">  . Autres  </t>
  </si>
  <si>
    <t>خضر أخرى</t>
  </si>
  <si>
    <t>Cultures  Fourragères</t>
  </si>
  <si>
    <t>مزروعات الكلأ</t>
  </si>
  <si>
    <t>Avoine</t>
  </si>
  <si>
    <t>خرطال</t>
  </si>
  <si>
    <t>Orge</t>
  </si>
  <si>
    <t>شعير</t>
  </si>
  <si>
    <t>Triticale</t>
  </si>
  <si>
    <t>تريتكال</t>
  </si>
  <si>
    <t>Vesce Avoine</t>
  </si>
  <si>
    <t>خليط علفي</t>
  </si>
  <si>
    <t>Mais fourrager</t>
  </si>
  <si>
    <t>درة علفية</t>
  </si>
  <si>
    <t>Lupin</t>
  </si>
  <si>
    <t>سمقالة</t>
  </si>
  <si>
    <t>Bersim</t>
  </si>
  <si>
    <t>برسيم</t>
  </si>
  <si>
    <t>Luzerne</t>
  </si>
  <si>
    <t>فصة</t>
  </si>
  <si>
    <t>feverolles</t>
  </si>
  <si>
    <t>حبوب الحقل</t>
  </si>
  <si>
    <t>Autres fourrages</t>
  </si>
  <si>
    <t>شيلم</t>
  </si>
  <si>
    <t>Tableau 6 :</t>
  </si>
  <si>
    <t>Type de labour</t>
  </si>
  <si>
    <t>نوع الحرث</t>
  </si>
  <si>
    <t>Type de Labour (en Ha)</t>
  </si>
  <si>
    <t>نوع الحرث (بالهكتار)</t>
  </si>
  <si>
    <t xml:space="preserve">   . Labour moyen</t>
  </si>
  <si>
    <t>الحرث المتوسط</t>
  </si>
  <si>
    <t xml:space="preserve">  . Chizel</t>
  </si>
  <si>
    <t>شيزيل</t>
  </si>
  <si>
    <t xml:space="preserve">  . Cover-Crop</t>
  </si>
  <si>
    <t>كوفركخب</t>
  </si>
  <si>
    <t xml:space="preserve">  . Araire</t>
  </si>
  <si>
    <t>الحرث البسيط</t>
  </si>
  <si>
    <t>Semences Séléctionées (en Qx)</t>
  </si>
  <si>
    <t>البذور المختارة (بالقنطار)</t>
  </si>
  <si>
    <t>القمح الصلب</t>
  </si>
  <si>
    <t>Engrais (en Qx)</t>
  </si>
  <si>
    <t>السماد (بالقنطار)</t>
  </si>
  <si>
    <t xml:space="preserve">  . Engrais de Fond</t>
  </si>
  <si>
    <t>السماد الباطني</t>
  </si>
  <si>
    <t xml:space="preserve">  . Engrais de Couverture</t>
  </si>
  <si>
    <t>السماد السطحي</t>
  </si>
  <si>
    <t>Tableau 8 :</t>
  </si>
  <si>
    <t>Cultures fruitières</t>
  </si>
  <si>
    <t>مزروعات الفواكه</t>
  </si>
  <si>
    <t xml:space="preserve">Oliviers </t>
  </si>
  <si>
    <t>الزيتون</t>
  </si>
  <si>
    <t>Agrumes</t>
  </si>
  <si>
    <t>البرتقال و الحوامض</t>
  </si>
  <si>
    <t>Pommiers</t>
  </si>
  <si>
    <t>التفاح</t>
  </si>
  <si>
    <t>Abricotiers</t>
  </si>
  <si>
    <t>المشمش</t>
  </si>
  <si>
    <t>Pêchers-Nectarine</t>
  </si>
  <si>
    <t>الخوخ- نيكتارين</t>
  </si>
  <si>
    <t>Cerisiers</t>
  </si>
  <si>
    <t>حب الملوك</t>
  </si>
  <si>
    <t>Vignes</t>
  </si>
  <si>
    <t>الدالية أو الكروم</t>
  </si>
  <si>
    <t>Figuiers</t>
  </si>
  <si>
    <t>التين</t>
  </si>
  <si>
    <t>Pruniers</t>
  </si>
  <si>
    <t>البرقوق</t>
  </si>
  <si>
    <t>Bananier+Avocatier+Cognacier</t>
  </si>
  <si>
    <t>فواكه أخرى</t>
  </si>
  <si>
    <t>منتوجات مزروعات الفواكه  (بالقنطار) حسب النوع و العمالة أو الإقليم، 2019-2020</t>
  </si>
  <si>
    <t>PRODUCTION  DES PLANTATIONS FRUITIERES (en Qx), PAR ESPECE ET PAR PREFECTURE OU PROVINCE, 2019-2020</t>
  </si>
  <si>
    <t>Pêchers</t>
  </si>
  <si>
    <t>الخوخ</t>
  </si>
  <si>
    <t>Autres</t>
  </si>
  <si>
    <t>Tableau 10 :</t>
  </si>
  <si>
    <t>PREFECTURE/ PROVINCE</t>
  </si>
  <si>
    <t>2019-2018</t>
  </si>
  <si>
    <t>2018-2017</t>
  </si>
  <si>
    <t>2017-2016</t>
  </si>
  <si>
    <t>العمالة/الإقليم</t>
  </si>
  <si>
    <t xml:space="preserve">الإنتاج ب 1000 قنطار </t>
  </si>
  <si>
    <t xml:space="preserve">المساحة ب 1000 هكتار </t>
  </si>
  <si>
    <t>Production en 1000 Q</t>
  </si>
  <si>
    <t>Superficie en 1000 Hectares</t>
  </si>
  <si>
    <t>Bettrave à Sucre</t>
  </si>
  <si>
    <t>الشمندر</t>
  </si>
  <si>
    <t>Canne à Sucre</t>
  </si>
  <si>
    <t>Source :Annuaire Statistique du Maroc 2020</t>
  </si>
  <si>
    <t>المصدر : النشرة الإحصائية السنوية للمغرب 2020</t>
  </si>
  <si>
    <t>Tableau 11 :</t>
  </si>
  <si>
    <t>2018-2019</t>
  </si>
  <si>
    <t>2017-2018</t>
  </si>
  <si>
    <t>2016-2017</t>
  </si>
  <si>
    <t>Skhirate-Témara</t>
  </si>
  <si>
    <t xml:space="preserve"> -</t>
  </si>
  <si>
    <t>Tournesol</t>
  </si>
  <si>
    <t xml:space="preserve">  -</t>
  </si>
  <si>
    <t>Archide</t>
  </si>
  <si>
    <t xml:space="preserve"> </t>
  </si>
  <si>
    <t>Prefecture/Province</t>
  </si>
  <si>
    <t>Centres de Collecte</t>
  </si>
  <si>
    <t>مركز تجميع الحليب</t>
  </si>
  <si>
    <t>Production (en Million de Litre)</t>
  </si>
  <si>
    <t>الإنتاج (بمليون لتر)</t>
  </si>
  <si>
    <t>Vaches*</t>
  </si>
  <si>
    <t>عدد الأبقار*</t>
  </si>
  <si>
    <t>Quantités collectées (en Litre)</t>
  </si>
  <si>
    <t>الكمية المجمعة (باللتر)</t>
  </si>
  <si>
    <t>*Total des vaches des adhérents actifs et non actif de la coopérative</t>
  </si>
  <si>
    <t>*مجموع الأبقار لدى المنخرطين النشيطين و غير النشيطين بالتعاونيات</t>
  </si>
  <si>
    <t>Tableau 13 :</t>
  </si>
  <si>
    <t>الماعز</t>
  </si>
  <si>
    <t>الأغنام</t>
  </si>
  <si>
    <t>الأبقار</t>
  </si>
  <si>
    <t>Caprins</t>
  </si>
  <si>
    <t>Ovins</t>
  </si>
  <si>
    <t>Bovins</t>
  </si>
  <si>
    <t>Salé</t>
  </si>
  <si>
    <t xml:space="preserve">سـلا </t>
  </si>
  <si>
    <t xml:space="preserve">Skhirate-Témara </t>
  </si>
  <si>
    <t>الصخيرات ــ تمارة</t>
  </si>
  <si>
    <t xml:space="preserve">Khémisset </t>
  </si>
  <si>
    <t xml:space="preserve">Kénitra </t>
  </si>
  <si>
    <t xml:space="preserve">Sidi Kacem </t>
  </si>
  <si>
    <t>Source :Annuaire Statistique du Maroc 2021</t>
  </si>
  <si>
    <t>المصدر : النشرة الإحصائية السنوية للمغرب 2021</t>
  </si>
  <si>
    <t>Tableau 14 :</t>
  </si>
  <si>
    <t>المحسنة</t>
  </si>
  <si>
    <t>المحلية</t>
  </si>
  <si>
    <t>Améliorées</t>
  </si>
  <si>
    <t>Locales</t>
  </si>
  <si>
    <t xml:space="preserve">جدول  15 : </t>
  </si>
  <si>
    <t>الحمير</t>
  </si>
  <si>
    <t>البغال</t>
  </si>
  <si>
    <t>الخيول</t>
  </si>
  <si>
    <t>Anes</t>
  </si>
  <si>
    <t>Mulets</t>
  </si>
  <si>
    <t>Chevaux</t>
  </si>
  <si>
    <t>2 - FORETS</t>
  </si>
  <si>
    <t xml:space="preserve">   2- الغابات</t>
  </si>
  <si>
    <t xml:space="preserve">جدول  16 : </t>
  </si>
  <si>
    <t>PREFECTURE/PROVINCE</t>
  </si>
  <si>
    <t xml:space="preserve">المساحة المحروقة </t>
  </si>
  <si>
    <t>عدد الحرائق</t>
  </si>
  <si>
    <t>Superficie incendiée</t>
  </si>
  <si>
    <t>Nombre d'incendies</t>
  </si>
  <si>
    <t>Rabat-Salé</t>
  </si>
  <si>
    <t>الرباط-سلا</t>
  </si>
  <si>
    <t>Source :Directions Provinciales des Eaux et Forêts et de la lutte contre la désertification</t>
  </si>
  <si>
    <t>المصدر : المديريات الاقليمية  للمياه و الغابات و محاربة التصحر</t>
  </si>
  <si>
    <t>Tableau 17:</t>
  </si>
  <si>
    <t>المؤقتة</t>
  </si>
  <si>
    <t xml:space="preserve">الـمتواجدة  </t>
  </si>
  <si>
    <t>provisoires</t>
  </si>
  <si>
    <t>existantes</t>
  </si>
  <si>
    <t>Tableau 18:</t>
  </si>
  <si>
    <t>البلوط الفليني</t>
  </si>
  <si>
    <t>الصنوبر</t>
  </si>
  <si>
    <t>البلوط الأخضر</t>
  </si>
  <si>
    <t>النباتات الصمغية</t>
  </si>
  <si>
    <t>نباتات الأوكاليبتيس</t>
  </si>
  <si>
    <t>Chêne-liège</t>
  </si>
  <si>
    <t>Thuya</t>
  </si>
  <si>
    <t>Chêne-vert</t>
  </si>
  <si>
    <t>Plantation Résineuse</t>
  </si>
  <si>
    <t>Plantation des Eucalyptus</t>
  </si>
  <si>
    <t>Rabat-Salé-Khémisset</t>
  </si>
  <si>
    <t>الرباط-سلا-القنيطرة</t>
  </si>
  <si>
    <t>Sidi Kacem + Sidi Slimane</t>
  </si>
  <si>
    <t>سيدي قاسم + سيدي سليمان</t>
  </si>
  <si>
    <t>Tableau 19:</t>
  </si>
  <si>
    <t>جدول  19 :</t>
  </si>
  <si>
    <t xml:space="preserve">المساحة (بالهكتار) </t>
  </si>
  <si>
    <t xml:space="preserve">Superficie  (en Ha) </t>
  </si>
  <si>
    <t>Rabat-Témara</t>
  </si>
  <si>
    <t>الرباط</t>
  </si>
  <si>
    <t>سلا</t>
  </si>
  <si>
    <t>Sidi Allal Bahraoui</t>
  </si>
  <si>
    <t>سيدي علال البحراوي</t>
  </si>
  <si>
    <t>Tiflet</t>
  </si>
  <si>
    <t>تيفلت</t>
  </si>
  <si>
    <t>Oulmes</t>
  </si>
  <si>
    <t>أولماس</t>
  </si>
  <si>
    <t>Maaziz</t>
  </si>
  <si>
    <t>المعازيز</t>
  </si>
  <si>
    <t>Rommani</t>
  </si>
  <si>
    <t>الرماني</t>
  </si>
  <si>
    <t xml:space="preserve">Source :Directions Provinciales des Eaux et Forêts et de la lutte contre la désertification </t>
  </si>
  <si>
    <t>Tableau 20:</t>
  </si>
  <si>
    <t>EXPLOITATIONS FORESTIERES  EN QUANTITE ET VALEUR SELON LA  PREFECTURE OU LA PROVINCE  ,2018</t>
  </si>
  <si>
    <t>جدول  20 :</t>
  </si>
  <si>
    <t>Production</t>
  </si>
  <si>
    <t>الإنتاج</t>
  </si>
  <si>
    <t>Nombre de licences</t>
  </si>
  <si>
    <t>عدد الرخص</t>
  </si>
  <si>
    <t>Recettes( en dh)</t>
  </si>
  <si>
    <t>المداخيل(بالدرهم)</t>
  </si>
  <si>
    <t>3- PECHE MARITIME</t>
  </si>
  <si>
    <t>3- الصيد البحري</t>
  </si>
  <si>
    <t>Tableau 21:</t>
  </si>
  <si>
    <t>جدول  21 :</t>
  </si>
  <si>
    <t>Port</t>
  </si>
  <si>
    <t>سفن جيابة</t>
  </si>
  <si>
    <t>سفن السردين</t>
  </si>
  <si>
    <t>سفن صنورية</t>
  </si>
  <si>
    <t>زوارق بالمجداف</t>
  </si>
  <si>
    <t>أنواع أخرى</t>
  </si>
  <si>
    <t>الميناء</t>
  </si>
  <si>
    <t>Chalutiers</t>
  </si>
  <si>
    <t xml:space="preserve">  Sardiniers</t>
  </si>
  <si>
    <t xml:space="preserve"> Palangriers</t>
  </si>
  <si>
    <t>Canots</t>
  </si>
  <si>
    <t xml:space="preserve">  Autres</t>
  </si>
  <si>
    <t>Port de Rabat</t>
  </si>
  <si>
    <t>ميناء الرباط</t>
  </si>
  <si>
    <t xml:space="preserve">  Effectif</t>
  </si>
  <si>
    <t xml:space="preserve">  العدد</t>
  </si>
  <si>
    <t xml:space="preserve">  Tonnage</t>
  </si>
  <si>
    <t xml:space="preserve">  الحمولة</t>
  </si>
  <si>
    <t>Port de Mehdia</t>
  </si>
  <si>
    <t>ميناء المهدية</t>
  </si>
  <si>
    <t>Port de Moulay bousselham</t>
  </si>
  <si>
    <t>ميناء مولاي بوسلهام</t>
  </si>
  <si>
    <t>Total Région</t>
  </si>
  <si>
    <t>مجموع الجهة</t>
  </si>
  <si>
    <t>Source : Délégation Régionale des Pêches Maritimes</t>
  </si>
  <si>
    <t>المصدر : المندوبية الجهوية للصيد البحري</t>
  </si>
  <si>
    <t>Tableau 22:</t>
  </si>
  <si>
    <t>جدول  22 :</t>
  </si>
  <si>
    <t>المغاربة</t>
  </si>
  <si>
    <t>الأجانب</t>
  </si>
  <si>
    <t xml:space="preserve"> Marocains</t>
  </si>
  <si>
    <t xml:space="preserve"> Etrangers</t>
  </si>
  <si>
    <t>Port de My Bousselham</t>
  </si>
  <si>
    <t>Source : Délégation Régionale des Pêches  Maritimes</t>
  </si>
  <si>
    <t>Tableau 23:</t>
  </si>
  <si>
    <t>جدول  23 :</t>
  </si>
  <si>
    <t>Désignation</t>
  </si>
  <si>
    <t>Port Mly Bousselham</t>
  </si>
  <si>
    <t xml:space="preserve"> - Licenses de pêche</t>
  </si>
  <si>
    <t>رخص الصيد</t>
  </si>
  <si>
    <t xml:space="preserve"> - Livrets Professionnels</t>
  </si>
  <si>
    <t>السجل المهني</t>
  </si>
  <si>
    <t xml:space="preserve">  * Provisoires</t>
  </si>
  <si>
    <t xml:space="preserve">    * مؤقت</t>
  </si>
  <si>
    <t xml:space="preserve">  * Définitifs</t>
  </si>
  <si>
    <t xml:space="preserve">    * نهائي</t>
  </si>
  <si>
    <t xml:space="preserve">  * Canotiers</t>
  </si>
  <si>
    <t xml:space="preserve">     * قوارب بالمجداف</t>
  </si>
  <si>
    <t xml:space="preserve"> - Immatriculation des Navires</t>
  </si>
  <si>
    <t>تسجيل السفن</t>
  </si>
  <si>
    <t xml:space="preserve">  * Navires de pêche</t>
  </si>
  <si>
    <t xml:space="preserve">    * الزوارق</t>
  </si>
  <si>
    <t xml:space="preserve">  * Canots de pêche</t>
  </si>
  <si>
    <t xml:space="preserve">     * قوارب الصيد</t>
  </si>
  <si>
    <t xml:space="preserve"> - Dérogations de Commandement</t>
  </si>
  <si>
    <t>مخالفة القيادة</t>
  </si>
  <si>
    <t xml:space="preserve">  * Patrons</t>
  </si>
  <si>
    <t xml:space="preserve">    * الرئيس</t>
  </si>
  <si>
    <t xml:space="preserve">  * Mécaniciens</t>
  </si>
  <si>
    <t xml:space="preserve">   * ميكانيكي</t>
  </si>
  <si>
    <t>Tableau 24:</t>
  </si>
  <si>
    <t>جدول  24 :</t>
  </si>
  <si>
    <t xml:space="preserve">P o r t </t>
  </si>
  <si>
    <t>الرخويات</t>
  </si>
  <si>
    <t xml:space="preserve">القشريات </t>
  </si>
  <si>
    <t>السمك العمقي (الأبيض)</t>
  </si>
  <si>
    <t>أسماك أعالي البحار</t>
  </si>
  <si>
    <t>Céphalopodes</t>
  </si>
  <si>
    <t xml:space="preserve"> Crustacés</t>
  </si>
  <si>
    <t>P.Blanc</t>
  </si>
  <si>
    <t>Poissons pélagiques</t>
  </si>
  <si>
    <t>autres</t>
  </si>
  <si>
    <t xml:space="preserve">    Total</t>
  </si>
  <si>
    <t xml:space="preserve">  Quantité (En Tonne)</t>
  </si>
  <si>
    <t xml:space="preserve">     الكمية (بالطن)</t>
  </si>
  <si>
    <t xml:space="preserve">  Valeur (En 1000 Dh)</t>
  </si>
  <si>
    <t xml:space="preserve">    القيمة (ب 1000 درهم)</t>
  </si>
  <si>
    <t xml:space="preserve">  Valeur (En 1000 Dhs)</t>
  </si>
  <si>
    <t>Port de Mly bousselham</t>
  </si>
  <si>
    <t xml:space="preserve">    القيمة (بألف درهم)</t>
  </si>
  <si>
    <t>تطور تفريغ منتوجات الصيد البحري الساحلي و التقليدي  حسب الميناء ، 2020</t>
  </si>
  <si>
    <t>جدول  25 :</t>
  </si>
  <si>
    <t>Poids (tonne)</t>
  </si>
  <si>
    <t>Valeur (1000 dhs)</t>
  </si>
  <si>
    <t>Autres Ports</t>
  </si>
  <si>
    <t xml:space="preserve"> موانئ أخرى</t>
  </si>
  <si>
    <t xml:space="preserve">  عدد رؤوس الماشية ( ب 1000) حسب العمالة أو الإقليم</t>
  </si>
  <si>
    <t>EFFECTIF DU CHEPTEL (en 1000) PAR PREFECTURE OU PROVINCE</t>
  </si>
  <si>
    <t xml:space="preserve">  Salé</t>
  </si>
  <si>
    <t xml:space="preserve">  Skhirate-Témara </t>
  </si>
  <si>
    <t xml:space="preserve">  Khémisset </t>
  </si>
  <si>
    <t xml:space="preserve">  Kénitra </t>
  </si>
  <si>
    <t xml:space="preserve">  Sidi Kacem </t>
  </si>
  <si>
    <t xml:space="preserve">  Sidi Slimane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</si>
</sst>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  <numFmt numFmtId="178" formatCode="_ &quot;د.م.&quot;\ * #,##0.00_ ;_ &quot;د.م.&quot;\ * \-#,##0.00_ ;_ &quot;د.م.&quot;\ * &quot;-&quot;??_ ;_ @_ "/>
    <numFmt numFmtId="179" formatCode="0.0"/>
    <numFmt numFmtId="180" formatCode="General_)"/>
    <numFmt numFmtId="181" formatCode="0_)"/>
    <numFmt numFmtId="182" formatCode="#\ ###\ ###"/>
    <numFmt numFmtId="183" formatCode="\ ###\ ###.0"/>
    <numFmt numFmtId="184" formatCode="#,##0.0"/>
    <numFmt numFmtId="185" formatCode="####"/>
    <numFmt numFmtId="186" formatCode="\ ###\ ###\ ###\ "/>
    <numFmt numFmtId="187" formatCode="###\ ###\ ###\ "/>
    <numFmt numFmtId="188" formatCode="#,##0.0\ _€"/>
    <numFmt numFmtId="189" formatCode="#,##0.000"/>
  </numFmts>
  <fonts count="74">
    <font>
      <sz val="10"/>
      <name val="Courier"/>
      <charset val="178"/>
    </font>
    <font>
      <b/>
      <sz val="12"/>
      <name val="Arial"/>
      <charset val="178"/>
    </font>
    <font>
      <sz val="11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sz val="12"/>
      <name val="CG Times"/>
      <charset val="178"/>
    </font>
    <font>
      <sz val="10"/>
      <name val="Courier"/>
      <charset val="178"/>
    </font>
    <font>
      <sz val="12"/>
      <name val="Arial"/>
      <charset val="178"/>
    </font>
    <font>
      <b/>
      <sz val="12"/>
      <name val="Arial"/>
      <charset val="134"/>
    </font>
    <font>
      <b/>
      <sz val="12"/>
      <name val="CG Times"/>
      <charset val="178"/>
    </font>
    <font>
      <b/>
      <sz val="10"/>
      <name val="Courier"/>
      <charset val="178"/>
    </font>
    <font>
      <sz val="12"/>
      <name val="Times New Roman"/>
      <charset val="134"/>
    </font>
    <font>
      <b/>
      <sz val="12"/>
      <name val="CG Times"/>
      <charset val="134"/>
    </font>
    <font>
      <b/>
      <sz val="11"/>
      <name val="Times New Roman"/>
      <charset val="134"/>
    </font>
    <font>
      <sz val="10"/>
      <color theme="6" tint="-0.249977111117893"/>
      <name val="Times New Roman"/>
      <charset val="134"/>
    </font>
    <font>
      <sz val="10"/>
      <name val="Times New Roman"/>
      <charset val="134"/>
    </font>
    <font>
      <b/>
      <i/>
      <sz val="16"/>
      <color theme="6" tint="-0.249977111117893"/>
      <name val="Times New Roman"/>
      <charset val="134"/>
    </font>
    <font>
      <sz val="12"/>
      <color theme="6" tint="-0.249977111117893"/>
      <name val="Times New Roman"/>
      <charset val="134"/>
    </font>
    <font>
      <b/>
      <sz val="10"/>
      <name val="Times New Roman"/>
      <charset val="134"/>
    </font>
    <font>
      <b/>
      <i/>
      <sz val="18"/>
      <color theme="6" tint="-0.249977111117893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6" tint="-0.249977111117893"/>
      <name val="Courier"/>
      <charset val="134"/>
    </font>
    <font>
      <sz val="12"/>
      <name val="Times New Roman"/>
      <charset val="178"/>
    </font>
    <font>
      <b/>
      <sz val="11"/>
      <color indexed="8"/>
      <name val="Times New Roman"/>
      <charset val="134"/>
    </font>
    <font>
      <b/>
      <sz val="12"/>
      <name val="Times New Roman"/>
      <charset val="178"/>
    </font>
    <font>
      <sz val="11"/>
      <color indexed="8"/>
      <name val="Times New Roman"/>
      <charset val="134"/>
    </font>
    <font>
      <b/>
      <sz val="12"/>
      <color indexed="8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u/>
      <sz val="12"/>
      <name val="Times New Roman"/>
      <charset val="134"/>
    </font>
    <font>
      <b/>
      <u/>
      <sz val="14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b/>
      <u/>
      <sz val="16"/>
      <color theme="1"/>
      <name val="Times New Roman"/>
      <charset val="134"/>
    </font>
    <font>
      <b/>
      <u/>
      <sz val="14"/>
      <color theme="1"/>
      <name val="Times New Roman"/>
      <charset val="134"/>
    </font>
    <font>
      <b/>
      <sz val="16"/>
      <color theme="6" tint="-0.249977111117893"/>
      <name val="Times New Roman"/>
      <charset val="134"/>
    </font>
    <font>
      <sz val="14"/>
      <color theme="6" tint="-0.249977111117893"/>
      <name val="Times New Roman"/>
      <charset val="134"/>
    </font>
    <font>
      <b/>
      <i/>
      <sz val="20"/>
      <color theme="6" tint="-0.249977111117893"/>
      <name val="Times New Roman"/>
      <charset val="134"/>
    </font>
    <font>
      <b/>
      <i/>
      <sz val="20"/>
      <color theme="9" tint="-0.249977111117893"/>
      <name val="Times New Roman"/>
      <charset val="134"/>
    </font>
    <font>
      <b/>
      <sz val="14"/>
      <color theme="6" tint="-0.249977111117893"/>
      <name val="Times New Roman"/>
      <charset val="134"/>
    </font>
    <font>
      <b/>
      <sz val="18"/>
      <name val="CG Times"/>
      <charset val="134"/>
    </font>
    <font>
      <sz val="10"/>
      <name val="CG Times"/>
      <charset val="178"/>
    </font>
    <font>
      <u/>
      <sz val="7.5"/>
      <color indexed="12"/>
      <name val="Courier"/>
      <charset val="178"/>
    </font>
    <font>
      <sz val="16"/>
      <color theme="6" tint="-0.249977111117893"/>
      <name val="Times New Roman"/>
      <charset val="134"/>
    </font>
    <font>
      <sz val="14"/>
      <name val="Times New Roman"/>
      <charset val="134"/>
    </font>
    <font>
      <sz val="10"/>
      <name val="Courier"/>
      <charset val="134"/>
    </font>
    <font>
      <b/>
      <i/>
      <sz val="14"/>
      <color theme="6" tint="-0.249977111117893"/>
      <name val="Times New Roman"/>
      <charset val="134"/>
    </font>
    <font>
      <b/>
      <sz val="16"/>
      <color theme="9" tint="-0.249977111117893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b/>
      <sz val="10"/>
      <name val="MS Sans Serif"/>
      <charset val="178"/>
    </font>
    <font>
      <b/>
      <sz val="10"/>
      <name val="MS Sans Serif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 applyNumberFormat="0" applyFill="0" applyBorder="0" applyAlignment="0" applyProtection="0"/>
    <xf numFmtId="43" fontId="50" fillId="0" borderId="0" applyFont="0" applyFill="0" applyBorder="0" applyAlignment="0" applyProtection="0">
      <alignment vertical="center"/>
    </xf>
    <xf numFmtId="176" fontId="50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177" fontId="5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center"/>
    </xf>
    <xf numFmtId="0" fontId="50" fillId="9" borderId="4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5" applyNumberFormat="0" applyFill="0" applyAlignment="0" applyProtection="0">
      <alignment vertical="center"/>
    </xf>
    <xf numFmtId="0" fontId="56" fillId="0" borderId="5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10" borderId="7" applyNumberFormat="0" applyAlignment="0" applyProtection="0">
      <alignment vertical="center"/>
    </xf>
    <xf numFmtId="0" fontId="59" fillId="11" borderId="8" applyNumberFormat="0" applyAlignment="0" applyProtection="0">
      <alignment vertical="center"/>
    </xf>
    <xf numFmtId="0" fontId="60" fillId="11" borderId="7" applyNumberFormat="0" applyAlignment="0" applyProtection="0">
      <alignment vertical="center"/>
    </xf>
    <xf numFmtId="0" fontId="61" fillId="12" borderId="9" applyNumberFormat="0" applyAlignment="0" applyProtection="0">
      <alignment vertical="center"/>
    </xf>
    <xf numFmtId="0" fontId="62" fillId="0" borderId="10" applyNumberFormat="0" applyFill="0" applyAlignment="0" applyProtection="0">
      <alignment vertical="center"/>
    </xf>
    <xf numFmtId="0" fontId="63" fillId="0" borderId="11" applyNumberFormat="0" applyFill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178" fontId="69" fillId="0" borderId="0" applyFont="0" applyFill="0" applyBorder="0" applyAlignment="0" applyProtection="0"/>
    <xf numFmtId="0" fontId="69" fillId="0" borderId="0"/>
    <xf numFmtId="0" fontId="47" fillId="0" borderId="0" applyNumberFormat="0" applyFill="0" applyBorder="0" applyAlignment="0" applyProtection="0"/>
    <xf numFmtId="0" fontId="70" fillId="0" borderId="0"/>
    <xf numFmtId="179" fontId="47" fillId="0" borderId="0"/>
    <xf numFmtId="179" fontId="47" fillId="0" borderId="0"/>
    <xf numFmtId="179" fontId="47" fillId="0" borderId="0"/>
    <xf numFmtId="0" fontId="71" fillId="0" borderId="0"/>
    <xf numFmtId="180" fontId="47" fillId="0" borderId="0"/>
    <xf numFmtId="180" fontId="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457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 applyProtection="1"/>
    <xf numFmtId="0" fontId="2" fillId="4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2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1" fillId="2" borderId="0" xfId="0" applyFont="1" applyFill="1" applyBorder="1" applyAlignment="1" applyProtection="1">
      <alignment horizontal="center"/>
    </xf>
    <xf numFmtId="0" fontId="7" fillId="2" borderId="0" xfId="0" applyFont="1" applyFill="1"/>
    <xf numFmtId="0" fontId="1" fillId="2" borderId="0" xfId="0" applyFont="1" applyFill="1" applyAlignment="1" applyProtection="1">
      <alignment horizontal="left"/>
    </xf>
    <xf numFmtId="0" fontId="7" fillId="2" borderId="0" xfId="0" applyFont="1" applyFill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left" wrapText="1"/>
    </xf>
    <xf numFmtId="1" fontId="9" fillId="2" borderId="0" xfId="60" applyNumberFormat="1" applyFont="1" applyFill="1" applyAlignment="1">
      <alignment horizontal="right"/>
    </xf>
    <xf numFmtId="0" fontId="10" fillId="2" borderId="0" xfId="0" applyFont="1" applyFill="1"/>
    <xf numFmtId="181" fontId="9" fillId="2" borderId="0" xfId="0" applyNumberFormat="1" applyFont="1" applyFill="1" applyAlignment="1" applyProtection="1">
      <alignment horizontal="right"/>
    </xf>
    <xf numFmtId="179" fontId="11" fillId="4" borderId="0" xfId="51" applyNumberFormat="1" applyFont="1" applyFill="1" applyAlignment="1">
      <alignment vertical="center"/>
    </xf>
    <xf numFmtId="179" fontId="11" fillId="4" borderId="0" xfId="51" applyNumberFormat="1" applyFont="1" applyFill="1" applyAlignment="1">
      <alignment horizontal="center" vertical="center"/>
    </xf>
    <xf numFmtId="0" fontId="9" fillId="2" borderId="0" xfId="0" applyFont="1" applyFill="1" applyAlignment="1" applyProtection="1">
      <alignment horizontal="left" wrapText="1"/>
    </xf>
    <xf numFmtId="181" fontId="12" fillId="2" borderId="0" xfId="0" applyNumberFormat="1" applyFont="1" applyFill="1" applyAlignment="1" applyProtection="1">
      <alignment horizontal="right"/>
    </xf>
    <xf numFmtId="0" fontId="7" fillId="2" borderId="0" xfId="0" applyFont="1" applyFill="1" applyBorder="1" applyAlignment="1" applyProtection="1">
      <alignment horizontal="left"/>
    </xf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>
      <alignment vertical="center"/>
    </xf>
    <xf numFmtId="3" fontId="11" fillId="4" borderId="0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180" fontId="3" fillId="4" borderId="1" xfId="0" applyNumberFormat="1" applyFont="1" applyFill="1" applyBorder="1" applyAlignment="1">
      <alignment horizontal="center" vertical="center"/>
    </xf>
    <xf numFmtId="179" fontId="3" fillId="4" borderId="1" xfId="0" applyNumberFormat="1" applyFont="1" applyFill="1" applyBorder="1" applyAlignment="1">
      <alignment horizontal="center" vertical="center"/>
    </xf>
    <xf numFmtId="180" fontId="3" fillId="4" borderId="2" xfId="0" applyNumberFormat="1" applyFont="1" applyFill="1" applyBorder="1" applyAlignment="1">
      <alignment horizontal="center" vertical="center"/>
    </xf>
    <xf numFmtId="179" fontId="3" fillId="4" borderId="2" xfId="0" applyNumberFormat="1" applyFont="1" applyFill="1" applyBorder="1" applyAlignment="1">
      <alignment horizontal="center" vertical="center"/>
    </xf>
    <xf numFmtId="0" fontId="11" fillId="4" borderId="0" xfId="59" applyFont="1" applyFill="1" applyAlignment="1">
      <alignment vertical="center"/>
    </xf>
    <xf numFmtId="3" fontId="3" fillId="4" borderId="0" xfId="0" applyNumberFormat="1" applyFont="1" applyFill="1" applyBorder="1" applyAlignment="1">
      <alignment horizontal="center" vertical="center"/>
    </xf>
    <xf numFmtId="182" fontId="11" fillId="4" borderId="0" xfId="59" applyNumberFormat="1" applyFont="1" applyFill="1" applyAlignment="1" applyProtection="1">
      <alignment horizontal="left" vertical="center"/>
    </xf>
    <xf numFmtId="182" fontId="11" fillId="4" borderId="0" xfId="0" applyNumberFormat="1" applyFont="1" applyFill="1" applyAlignment="1">
      <alignment horizontal="left" vertical="center"/>
    </xf>
    <xf numFmtId="180" fontId="1" fillId="2" borderId="0" xfId="0" applyNumberFormat="1" applyFont="1" applyFill="1" applyAlignment="1">
      <alignment horizontal="center"/>
    </xf>
    <xf numFmtId="180" fontId="1" fillId="2" borderId="0" xfId="0" applyNumberFormat="1" applyFont="1" applyFill="1" applyBorder="1"/>
    <xf numFmtId="180" fontId="1" fillId="2" borderId="0" xfId="0" applyNumberFormat="1" applyFont="1" applyFill="1" applyBorder="1" applyAlignment="1">
      <alignment horizontal="right"/>
    </xf>
    <xf numFmtId="180" fontId="7" fillId="2" borderId="0" xfId="0" applyNumberFormat="1" applyFont="1" applyFill="1" applyAlignment="1" applyProtection="1">
      <alignment horizontal="left" wrapText="1"/>
    </xf>
    <xf numFmtId="183" fontId="7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>
      <alignment wrapText="1"/>
    </xf>
    <xf numFmtId="180" fontId="1" fillId="2" borderId="0" xfId="58" applyFont="1" applyFill="1" applyAlignment="1">
      <alignment horizontal="left"/>
    </xf>
    <xf numFmtId="0" fontId="7" fillId="2" borderId="0" xfId="0" applyFont="1" applyFill="1" applyBorder="1"/>
    <xf numFmtId="0" fontId="5" fillId="2" borderId="0" xfId="0" applyFont="1" applyFill="1" applyBorder="1" applyAlignment="1" applyProtection="1">
      <alignment horizontal="right"/>
    </xf>
    <xf numFmtId="1" fontId="5" fillId="2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84" fontId="11" fillId="2" borderId="0" xfId="0" applyNumberFormat="1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184" fontId="11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right" vertical="center"/>
    </xf>
    <xf numFmtId="0" fontId="16" fillId="4" borderId="0" xfId="0" applyFont="1" applyFill="1" applyAlignment="1" applyProtection="1">
      <alignment horizontal="left" vertical="center"/>
    </xf>
    <xf numFmtId="0" fontId="17" fillId="4" borderId="0" xfId="0" applyFont="1" applyFill="1" applyBorder="1" applyAlignment="1">
      <alignment horizontal="right" vertical="center"/>
    </xf>
    <xf numFmtId="1" fontId="17" fillId="4" borderId="0" xfId="0" applyNumberFormat="1" applyFont="1" applyFill="1" applyBorder="1" applyAlignment="1">
      <alignment horizontal="right" vertical="center"/>
    </xf>
    <xf numFmtId="0" fontId="17" fillId="4" borderId="0" xfId="0" applyFont="1" applyFill="1" applyBorder="1" applyAlignment="1" applyProtection="1">
      <alignment horizontal="right" vertical="center"/>
    </xf>
    <xf numFmtId="0" fontId="17" fillId="4" borderId="0" xfId="0" applyFont="1" applyFill="1" applyBorder="1" applyAlignment="1" applyProtection="1">
      <alignment horizontal="left" vertical="center"/>
    </xf>
    <xf numFmtId="0" fontId="11" fillId="6" borderId="0" xfId="0" applyFont="1" applyFill="1" applyAlignment="1" applyProtection="1">
      <alignment horizontal="left" vertical="center"/>
    </xf>
    <xf numFmtId="0" fontId="4" fillId="6" borderId="0" xfId="0" applyFont="1" applyFill="1" applyBorder="1" applyAlignment="1">
      <alignment horizontal="center" vertical="center"/>
    </xf>
    <xf numFmtId="0" fontId="3" fillId="6" borderId="0" xfId="0" applyFont="1" applyFill="1" applyAlignment="1" applyProtection="1">
      <alignment horizontal="left"/>
    </xf>
    <xf numFmtId="0" fontId="3" fillId="6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 applyProtection="1">
      <alignment horizontal="left"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Alignment="1">
      <alignment horizontal="right" vertical="center"/>
    </xf>
    <xf numFmtId="4" fontId="11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/>
    </xf>
    <xf numFmtId="3" fontId="11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4" fontId="3" fillId="4" borderId="0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0" fontId="3" fillId="6" borderId="2" xfId="0" applyFont="1" applyFill="1" applyBorder="1" applyAlignment="1" applyProtection="1"/>
    <xf numFmtId="0" fontId="3" fillId="6" borderId="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 applyProtection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1" fontId="3" fillId="4" borderId="0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horizontal="center" vertical="center"/>
    </xf>
    <xf numFmtId="0" fontId="11" fillId="4" borderId="0" xfId="0" applyFont="1" applyFill="1" applyBorder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3" fillId="4" borderId="3" xfId="0" applyFont="1" applyFill="1" applyBorder="1" applyAlignment="1" applyProtection="1">
      <alignment horizontal="left" vertical="center"/>
    </xf>
    <xf numFmtId="0" fontId="11" fillId="4" borderId="3" xfId="0" applyFont="1" applyFill="1" applyBorder="1" applyAlignment="1">
      <alignment vertical="center"/>
    </xf>
    <xf numFmtId="3" fontId="3" fillId="4" borderId="3" xfId="0" applyNumberFormat="1" applyFont="1" applyFill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3" fillId="6" borderId="0" xfId="0" applyFont="1" applyFill="1" applyAlignment="1" applyProtection="1"/>
    <xf numFmtId="0" fontId="11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</xf>
    <xf numFmtId="1" fontId="3" fillId="4" borderId="1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2" fontId="3" fillId="4" borderId="0" xfId="0" applyNumberFormat="1" applyFont="1" applyFill="1" applyBorder="1" applyAlignment="1" applyProtection="1">
      <alignment horizontal="left" vertical="center" wrapText="1"/>
    </xf>
    <xf numFmtId="0" fontId="11" fillId="4" borderId="0" xfId="0" applyFont="1" applyFill="1" applyAlignment="1">
      <alignment vertical="center"/>
    </xf>
    <xf numFmtId="0" fontId="3" fillId="4" borderId="0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4" fontId="2" fillId="4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Border="1" applyAlignment="1" applyProtection="1">
      <alignment horizontal="center" vertical="center"/>
    </xf>
    <xf numFmtId="3" fontId="13" fillId="4" borderId="0" xfId="0" applyNumberFormat="1" applyFont="1" applyFill="1" applyBorder="1" applyAlignment="1" applyProtection="1">
      <alignment horizontal="center" vertical="center"/>
    </xf>
    <xf numFmtId="3" fontId="13" fillId="4" borderId="0" xfId="0" applyNumberFormat="1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center"/>
    </xf>
    <xf numFmtId="3" fontId="13" fillId="4" borderId="1" xfId="0" applyNumberFormat="1" applyFont="1" applyFill="1" applyBorder="1" applyAlignment="1">
      <alignment horizontal="center" vertical="center"/>
    </xf>
    <xf numFmtId="0" fontId="19" fillId="4" borderId="0" xfId="0" applyFont="1" applyFill="1" applyAlignment="1" applyProtection="1">
      <alignment horizontal="right" vertical="center" readingOrder="2"/>
    </xf>
    <xf numFmtId="0" fontId="15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right"/>
    </xf>
    <xf numFmtId="0" fontId="3" fillId="4" borderId="1" xfId="0" applyFont="1" applyFill="1" applyBorder="1" applyAlignment="1" applyProtection="1">
      <alignment horizontal="right" vertical="center" wrapText="1"/>
    </xf>
    <xf numFmtId="0" fontId="3" fillId="4" borderId="2" xfId="0" applyFont="1" applyFill="1" applyBorder="1" applyAlignment="1" applyProtection="1">
      <alignment horizontal="right" vertical="center" wrapText="1"/>
    </xf>
    <xf numFmtId="0" fontId="3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11" fillId="4" borderId="2" xfId="0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11" fillId="4" borderId="1" xfId="0" applyFont="1" applyFill="1" applyBorder="1" applyAlignment="1" applyProtection="1">
      <alignment horizontal="right" vertical="center"/>
    </xf>
    <xf numFmtId="0" fontId="11" fillId="4" borderId="0" xfId="0" applyFont="1" applyFill="1" applyBorder="1" applyAlignment="1" applyProtection="1">
      <alignment horizontal="right" vertical="center"/>
    </xf>
    <xf numFmtId="0" fontId="11" fillId="4" borderId="0" xfId="0" applyFont="1" applyFill="1" applyBorder="1" applyAlignment="1" applyProtection="1">
      <alignment horizontal="right" vertical="center" readingOrder="2"/>
    </xf>
    <xf numFmtId="0" fontId="3" fillId="6" borderId="0" xfId="0" applyFont="1" applyFill="1" applyAlignment="1"/>
    <xf numFmtId="0" fontId="11" fillId="4" borderId="0" xfId="0" applyFont="1" applyFill="1" applyAlignment="1" applyProtection="1">
      <alignment vertical="center"/>
    </xf>
    <xf numFmtId="0" fontId="3" fillId="4" borderId="3" xfId="0" applyFont="1" applyFill="1" applyBorder="1" applyAlignment="1" applyProtection="1">
      <alignment horizontal="right" vertical="center"/>
    </xf>
    <xf numFmtId="0" fontId="3" fillId="6" borderId="0" xfId="0" applyFont="1" applyFill="1" applyBorder="1" applyAlignment="1"/>
    <xf numFmtId="1" fontId="3" fillId="4" borderId="2" xfId="0" applyNumberFormat="1" applyFont="1" applyFill="1" applyBorder="1" applyAlignment="1">
      <alignment horizontal="left" vertical="center" wrapText="1"/>
    </xf>
    <xf numFmtId="0" fontId="11" fillId="4" borderId="0" xfId="0" applyFont="1" applyFill="1" applyAlignment="1" applyProtection="1">
      <alignment horizontal="right" vertical="center" readingOrder="2"/>
    </xf>
    <xf numFmtId="0" fontId="3" fillId="4" borderId="1" xfId="0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right" vertical="center"/>
    </xf>
    <xf numFmtId="4" fontId="13" fillId="4" borderId="0" xfId="0" applyNumberFormat="1" applyFont="1" applyFill="1" applyBorder="1" applyAlignment="1">
      <alignment horizontal="center" vertical="center"/>
    </xf>
    <xf numFmtId="4" fontId="13" fillId="4" borderId="2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right" vertical="center"/>
    </xf>
    <xf numFmtId="1" fontId="11" fillId="4" borderId="0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vertical="center" wrapText="1"/>
    </xf>
    <xf numFmtId="185" fontId="20" fillId="7" borderId="3" xfId="51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vertical="center" wrapText="1"/>
    </xf>
    <xf numFmtId="3" fontId="20" fillId="4" borderId="2" xfId="55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vertical="center" wrapText="1"/>
    </xf>
    <xf numFmtId="3" fontId="11" fillId="4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3" fontId="11" fillId="4" borderId="0" xfId="0" applyNumberFormat="1" applyFont="1" applyFill="1" applyAlignment="1">
      <alignment vertical="center"/>
    </xf>
    <xf numFmtId="3" fontId="21" fillId="4" borderId="0" xfId="55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3" fontId="3" fillId="4" borderId="3" xfId="0" applyNumberFormat="1" applyFont="1" applyFill="1" applyBorder="1" applyAlignment="1">
      <alignment vertical="center"/>
    </xf>
    <xf numFmtId="0" fontId="15" fillId="4" borderId="0" xfId="0" applyFont="1" applyFill="1" applyAlignment="1">
      <alignment horizontal="right" vertical="center"/>
    </xf>
    <xf numFmtId="0" fontId="22" fillId="0" borderId="0" xfId="0" applyFont="1"/>
    <xf numFmtId="0" fontId="0" fillId="0" borderId="0" xfId="0" applyAlignment="1">
      <alignment vertical="top"/>
    </xf>
    <xf numFmtId="0" fontId="5" fillId="0" borderId="0" xfId="0" applyFont="1"/>
    <xf numFmtId="0" fontId="11" fillId="3" borderId="0" xfId="0" applyFont="1" applyFill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Alignment="1">
      <alignment vertical="top"/>
    </xf>
    <xf numFmtId="0" fontId="15" fillId="0" borderId="0" xfId="0" applyFont="1"/>
    <xf numFmtId="0" fontId="17" fillId="4" borderId="0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182" fontId="3" fillId="2" borderId="1" xfId="0" applyNumberFormat="1" applyFont="1" applyFill="1" applyBorder="1" applyAlignment="1" applyProtection="1">
      <alignment horizontal="center" vertical="center"/>
    </xf>
    <xf numFmtId="182" fontId="3" fillId="2" borderId="1" xfId="0" applyNumberFormat="1" applyFont="1" applyFill="1" applyBorder="1" applyAlignment="1" applyProtection="1">
      <alignment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 applyProtection="1">
      <alignment vertical="center" wrapText="1"/>
    </xf>
    <xf numFmtId="0" fontId="11" fillId="2" borderId="0" xfId="0" applyFont="1" applyFill="1" applyAlignment="1" applyProtection="1">
      <alignment horizontal="left" vertical="center"/>
    </xf>
    <xf numFmtId="0" fontId="15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2" fontId="11" fillId="4" borderId="0" xfId="0" applyNumberFormat="1" applyFont="1" applyFill="1" applyBorder="1" applyAlignment="1" applyProtection="1">
      <alignment horizontal="center" vertical="center"/>
    </xf>
    <xf numFmtId="3" fontId="11" fillId="4" borderId="0" xfId="0" applyNumberFormat="1" applyFont="1" applyFill="1" applyBorder="1" applyAlignment="1" applyProtection="1">
      <alignment horizontal="center" vertical="center"/>
    </xf>
    <xf numFmtId="182" fontId="23" fillId="2" borderId="0" xfId="0" applyNumberFormat="1" applyFont="1" applyFill="1" applyBorder="1" applyAlignment="1" applyProtection="1">
      <alignment horizontal="center" vertical="center"/>
    </xf>
    <xf numFmtId="2" fontId="23" fillId="4" borderId="0" xfId="0" applyNumberFormat="1" applyFont="1" applyFill="1" applyBorder="1" applyAlignment="1" applyProtection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182" fontId="23" fillId="4" borderId="0" xfId="0" applyNumberFormat="1" applyFont="1" applyFill="1" applyBorder="1" applyAlignment="1" applyProtection="1">
      <alignment horizontal="center" vertical="center"/>
    </xf>
    <xf numFmtId="1" fontId="23" fillId="4" borderId="0" xfId="0" applyNumberFormat="1" applyFont="1" applyFill="1" applyBorder="1" applyAlignment="1" applyProtection="1">
      <alignment horizontal="center" vertical="center"/>
    </xf>
    <xf numFmtId="1" fontId="23" fillId="4" borderId="0" xfId="0" applyNumberFormat="1" applyFont="1" applyFill="1" applyBorder="1" applyAlignment="1">
      <alignment horizontal="center" vertical="center"/>
    </xf>
    <xf numFmtId="1" fontId="23" fillId="4" borderId="2" xfId="0" applyNumberFormat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182" fontId="23" fillId="4" borderId="2" xfId="0" applyNumberFormat="1" applyFont="1" applyFill="1" applyBorder="1" applyAlignment="1" applyProtection="1">
      <alignment horizontal="center" vertical="center"/>
    </xf>
    <xf numFmtId="182" fontId="23" fillId="2" borderId="2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vertical="top"/>
    </xf>
    <xf numFmtId="0" fontId="11" fillId="4" borderId="1" xfId="0" applyFont="1" applyFill="1" applyBorder="1" applyAlignment="1" applyProtection="1">
      <alignment horizontal="right" vertical="top"/>
    </xf>
    <xf numFmtId="0" fontId="11" fillId="2" borderId="0" xfId="0" applyFont="1" applyFill="1" applyBorder="1" applyAlignment="1" applyProtection="1">
      <alignment vertical="center"/>
    </xf>
    <xf numFmtId="0" fontId="15" fillId="4" borderId="1" xfId="0" applyFont="1" applyFill="1" applyBorder="1"/>
    <xf numFmtId="180" fontId="3" fillId="4" borderId="1" xfId="51" applyNumberFormat="1" applyFont="1" applyFill="1" applyBorder="1" applyAlignment="1">
      <alignment horizontal="center" vertical="center"/>
    </xf>
    <xf numFmtId="0" fontId="15" fillId="4" borderId="2" xfId="0" applyFont="1" applyFill="1" applyBorder="1"/>
    <xf numFmtId="180" fontId="3" fillId="4" borderId="2" xfId="51" applyNumberFormat="1" applyFont="1" applyFill="1" applyBorder="1" applyAlignment="1" applyProtection="1">
      <alignment horizontal="center" vertical="center"/>
    </xf>
    <xf numFmtId="3" fontId="21" fillId="4" borderId="1" xfId="51" applyNumberFormat="1" applyFont="1" applyFill="1" applyBorder="1" applyAlignment="1">
      <alignment horizontal="center" vertical="center"/>
    </xf>
    <xf numFmtId="3" fontId="21" fillId="4" borderId="0" xfId="5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</xf>
    <xf numFmtId="0" fontId="15" fillId="2" borderId="3" xfId="0" applyFont="1" applyFill="1" applyBorder="1" applyAlignment="1">
      <alignment vertical="center"/>
    </xf>
    <xf numFmtId="3" fontId="3" fillId="4" borderId="3" xfId="0" applyNumberFormat="1" applyFont="1" applyFill="1" applyBorder="1" applyAlignment="1" applyProtection="1">
      <alignment horizontal="center" vertical="center"/>
    </xf>
    <xf numFmtId="3" fontId="13" fillId="4" borderId="3" xfId="0" applyNumberFormat="1" applyFont="1" applyFill="1" applyBorder="1" applyAlignment="1" applyProtection="1">
      <alignment horizontal="center" vertical="center"/>
    </xf>
    <xf numFmtId="182" fontId="24" fillId="4" borderId="3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0" xfId="0" applyFont="1" applyFill="1" applyBorder="1"/>
    <xf numFmtId="3" fontId="11" fillId="2" borderId="0" xfId="0" applyNumberFormat="1" applyFont="1" applyFill="1" applyBorder="1"/>
    <xf numFmtId="0" fontId="15" fillId="2" borderId="0" xfId="0" applyFont="1" applyFill="1" applyBorder="1" applyAlignment="1" applyProtection="1">
      <alignment horizontal="left" vertical="center" wrapText="1"/>
    </xf>
    <xf numFmtId="0" fontId="4" fillId="6" borderId="0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 applyProtection="1">
      <alignment horizontal="center" vertical="center" wrapText="1"/>
    </xf>
    <xf numFmtId="180" fontId="25" fillId="2" borderId="2" xfId="0" applyNumberFormat="1" applyFont="1" applyFill="1" applyBorder="1" applyAlignment="1">
      <alignment horizontal="center" vertical="center"/>
    </xf>
    <xf numFmtId="180" fontId="25" fillId="2" borderId="2" xfId="0" applyNumberFormat="1" applyFont="1" applyFill="1" applyBorder="1" applyAlignment="1">
      <alignment horizontal="center" vertical="center" wrapText="1"/>
    </xf>
    <xf numFmtId="180" fontId="11" fillId="4" borderId="0" xfId="0" applyNumberFormat="1" applyFont="1" applyFill="1" applyBorder="1" applyAlignment="1" applyProtection="1">
      <alignment horizontal="left" vertical="center" wrapText="1"/>
    </xf>
    <xf numFmtId="3" fontId="26" fillId="2" borderId="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3" fillId="6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</xf>
    <xf numFmtId="182" fontId="3" fillId="4" borderId="0" xfId="57" applyNumberFormat="1" applyFont="1" applyFill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 vertical="center"/>
    </xf>
    <xf numFmtId="3" fontId="3" fillId="4" borderId="0" xfId="0" applyNumberFormat="1" applyFont="1" applyFill="1" applyBorder="1" applyAlignment="1" applyProtection="1">
      <alignment horizontal="center" vertical="center"/>
    </xf>
    <xf numFmtId="4" fontId="3" fillId="4" borderId="0" xfId="0" applyNumberFormat="1" applyFont="1" applyFill="1" applyAlignment="1" applyProtection="1">
      <alignment horizontal="center" vertical="center"/>
    </xf>
    <xf numFmtId="4" fontId="3" fillId="4" borderId="0" xfId="0" applyNumberFormat="1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vertical="top"/>
    </xf>
    <xf numFmtId="180" fontId="27" fillId="4" borderId="0" xfId="0" applyNumberFormat="1" applyFont="1" applyFill="1" applyBorder="1" applyAlignment="1">
      <alignment horizontal="left"/>
    </xf>
    <xf numFmtId="0" fontId="15" fillId="4" borderId="0" xfId="0" applyFont="1" applyFill="1"/>
    <xf numFmtId="0" fontId="15" fillId="3" borderId="0" xfId="0" applyFont="1" applyFill="1"/>
    <xf numFmtId="0" fontId="22" fillId="3" borderId="0" xfId="0" applyFont="1" applyFill="1"/>
    <xf numFmtId="0" fontId="15" fillId="6" borderId="0" xfId="0" applyFont="1" applyFill="1"/>
    <xf numFmtId="0" fontId="3" fillId="2" borderId="1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180" fontId="11" fillId="2" borderId="0" xfId="0" applyNumberFormat="1" applyFont="1" applyFill="1" applyAlignment="1" applyProtection="1">
      <alignment horizontal="right" vertical="center"/>
    </xf>
    <xf numFmtId="182" fontId="11" fillId="2" borderId="0" xfId="57" applyNumberFormat="1" applyFont="1" applyFill="1" applyAlignment="1">
      <alignment horizontal="right" vertical="center"/>
    </xf>
    <xf numFmtId="0" fontId="0" fillId="3" borderId="0" xfId="0" applyFill="1" applyAlignment="1">
      <alignment vertical="top"/>
    </xf>
    <xf numFmtId="180" fontId="18" fillId="0" borderId="0" xfId="51" applyNumberFormat="1" applyFont="1" applyFill="1" applyBorder="1" applyAlignment="1" applyProtection="1">
      <alignment horizontal="left" vertical="center"/>
    </xf>
    <xf numFmtId="180" fontId="15" fillId="0" borderId="0" xfId="51" applyNumberFormat="1" applyFont="1" applyFill="1" applyBorder="1" applyAlignment="1" applyProtection="1">
      <alignment horizontal="left" vertical="center"/>
    </xf>
    <xf numFmtId="180" fontId="15" fillId="0" borderId="0" xfId="51" applyNumberFormat="1" applyFont="1" applyFill="1" applyBorder="1" applyAlignment="1">
      <alignment vertical="center"/>
    </xf>
    <xf numFmtId="0" fontId="18" fillId="0" borderId="0" xfId="59" applyFont="1" applyFill="1" applyAlignment="1">
      <alignment horizontal="left" vertical="center"/>
    </xf>
    <xf numFmtId="0" fontId="3" fillId="2" borderId="3" xfId="0" applyFont="1" applyFill="1" applyBorder="1" applyAlignment="1" applyProtection="1">
      <alignment horizontal="right" vertical="center"/>
    </xf>
    <xf numFmtId="182" fontId="15" fillId="0" borderId="0" xfId="59" applyNumberFormat="1" applyFont="1" applyFill="1" applyAlignment="1" applyProtection="1">
      <alignment horizontal="left" vertical="center"/>
    </xf>
    <xf numFmtId="0" fontId="11" fillId="2" borderId="0" xfId="0" applyFont="1" applyFill="1" applyBorder="1" applyAlignment="1" applyProtection="1">
      <alignment vertical="top"/>
    </xf>
    <xf numFmtId="182" fontId="15" fillId="0" borderId="0" xfId="59" applyNumberFormat="1" applyFont="1" applyFill="1" applyBorder="1" applyAlignment="1" applyProtection="1">
      <alignment horizontal="left" vertical="center"/>
    </xf>
    <xf numFmtId="0" fontId="3" fillId="6" borderId="2" xfId="0" applyFont="1" applyFill="1" applyBorder="1" applyAlignment="1">
      <alignment horizontal="right"/>
    </xf>
    <xf numFmtId="180" fontId="15" fillId="0" borderId="0" xfId="51" applyNumberFormat="1" applyFont="1" applyFill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right" vertical="center" wrapText="1"/>
    </xf>
    <xf numFmtId="180" fontId="2" fillId="0" borderId="0" xfId="51" applyNumberFormat="1" applyFont="1" applyFill="1" applyAlignment="1">
      <alignment horizontal="right" vertical="center"/>
    </xf>
    <xf numFmtId="182" fontId="18" fillId="0" borderId="0" xfId="49" applyNumberFormat="1" applyFont="1" applyFill="1" applyAlignment="1" applyProtection="1">
      <alignment horizontal="left" vertical="center"/>
    </xf>
    <xf numFmtId="182" fontId="18" fillId="0" borderId="0" xfId="49" applyNumberFormat="1" applyFont="1" applyFill="1" applyAlignment="1" applyProtection="1">
      <alignment horizontal="left" vertical="top"/>
    </xf>
    <xf numFmtId="0" fontId="15" fillId="0" borderId="0" xfId="51" applyFont="1" applyFill="1" applyAlignment="1" applyProtection="1">
      <alignment horizontal="left" vertical="center"/>
    </xf>
    <xf numFmtId="0" fontId="3" fillId="6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1" fontId="11" fillId="3" borderId="0" xfId="0" applyNumberFormat="1" applyFont="1" applyFill="1" applyAlignment="1">
      <alignment vertical="center"/>
    </xf>
    <xf numFmtId="0" fontId="3" fillId="6" borderId="0" xfId="0" applyFont="1" applyFill="1" applyAlignment="1" applyProtection="1">
      <alignment horizontal="center" vertical="center" wrapText="1"/>
    </xf>
    <xf numFmtId="182" fontId="3" fillId="4" borderId="1" xfId="57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left" vertical="center"/>
    </xf>
    <xf numFmtId="181" fontId="3" fillId="4" borderId="2" xfId="0" applyNumberFormat="1" applyFont="1" applyFill="1" applyBorder="1" applyAlignment="1" applyProtection="1">
      <alignment horizontal="center" vertical="center"/>
    </xf>
    <xf numFmtId="186" fontId="11" fillId="4" borderId="0" xfId="0" applyNumberFormat="1" applyFont="1" applyFill="1" applyBorder="1" applyAlignment="1">
      <alignment horizontal="center" vertical="center"/>
    </xf>
    <xf numFmtId="186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187" fontId="3" fillId="4" borderId="0" xfId="0" applyNumberFormat="1" applyFont="1" applyFill="1" applyBorder="1" applyAlignment="1">
      <alignment horizontal="center" vertical="center"/>
    </xf>
    <xf numFmtId="187" fontId="11" fillId="2" borderId="0" xfId="0" applyNumberFormat="1" applyFont="1" applyFill="1" applyAlignment="1">
      <alignment horizontal="center" vertical="center"/>
    </xf>
    <xf numFmtId="187" fontId="11" fillId="2" borderId="0" xfId="51" applyNumberFormat="1" applyFont="1" applyFill="1" applyAlignment="1">
      <alignment horizontal="center" vertical="center"/>
    </xf>
    <xf numFmtId="187" fontId="11" fillId="2" borderId="0" xfId="0" applyNumberFormat="1" applyFont="1" applyFill="1" applyAlignment="1" applyProtection="1">
      <alignment horizontal="center" vertical="center"/>
    </xf>
    <xf numFmtId="0" fontId="3" fillId="6" borderId="2" xfId="0" applyFont="1" applyFill="1" applyBorder="1" applyAlignment="1">
      <alignment horizontal="left"/>
    </xf>
    <xf numFmtId="186" fontId="3" fillId="4" borderId="0" xfId="0" applyNumberFormat="1" applyFont="1" applyFill="1" applyBorder="1" applyAlignment="1">
      <alignment horizontal="center" vertical="center"/>
    </xf>
    <xf numFmtId="186" fontId="3" fillId="4" borderId="0" xfId="0" applyNumberFormat="1" applyFont="1" applyFill="1" applyAlignment="1">
      <alignment horizontal="center" vertical="center"/>
    </xf>
    <xf numFmtId="186" fontId="11" fillId="2" borderId="0" xfId="0" applyNumberFormat="1" applyFont="1" applyFill="1" applyAlignment="1">
      <alignment horizontal="center" vertical="center"/>
    </xf>
    <xf numFmtId="186" fontId="3" fillId="2" borderId="0" xfId="0" applyNumberFormat="1" applyFont="1" applyFill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Border="1" applyAlignment="1" applyProtection="1">
      <alignment horizontal="center" vertical="center"/>
    </xf>
    <xf numFmtId="186" fontId="3" fillId="2" borderId="1" xfId="0" applyNumberFormat="1" applyFont="1" applyFill="1" applyBorder="1" applyAlignment="1">
      <alignment horizontal="center" vertical="center"/>
    </xf>
    <xf numFmtId="186" fontId="3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3" fillId="4" borderId="2" xfId="0" applyFont="1" applyFill="1" applyBorder="1" applyAlignment="1" applyProtection="1">
      <alignment horizontal="right" vertical="center"/>
    </xf>
    <xf numFmtId="0" fontId="4" fillId="6" borderId="0" xfId="0" applyFont="1" applyFill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187" fontId="11" fillId="4" borderId="0" xfId="0" applyNumberFormat="1" applyFont="1" applyFill="1" applyAlignment="1">
      <alignment horizontal="center" vertical="center"/>
    </xf>
    <xf numFmtId="187" fontId="11" fillId="4" borderId="0" xfId="0" applyNumberFormat="1" applyFont="1" applyFill="1" applyAlignment="1" applyProtection="1">
      <alignment horizontal="center" vertical="center"/>
    </xf>
    <xf numFmtId="186" fontId="3" fillId="4" borderId="0" xfId="60" applyNumberFormat="1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3" fillId="6" borderId="0" xfId="0" applyFont="1" applyFill="1" applyAlignment="1" applyProtection="1">
      <alignment horizontal="left" vertical="center"/>
    </xf>
    <xf numFmtId="186" fontId="11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3" fontId="11" fillId="3" borderId="0" xfId="0" applyNumberFormat="1" applyFont="1" applyFill="1" applyAlignment="1">
      <alignment vertical="center"/>
    </xf>
    <xf numFmtId="186" fontId="3" fillId="2" borderId="2" xfId="0" applyNumberFormat="1" applyFont="1" applyFill="1" applyBorder="1" applyAlignment="1">
      <alignment horizontal="center" vertical="center"/>
    </xf>
    <xf numFmtId="186" fontId="11" fillId="4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/>
    </xf>
    <xf numFmtId="3" fontId="11" fillId="4" borderId="1" xfId="0" applyNumberFormat="1" applyFont="1" applyFill="1" applyBorder="1" applyAlignment="1" applyProtection="1">
      <alignment vertical="center"/>
    </xf>
    <xf numFmtId="186" fontId="11" fillId="2" borderId="0" xfId="0" applyNumberFormat="1" applyFont="1" applyFill="1" applyBorder="1" applyAlignment="1" applyProtection="1">
      <alignment horizontal="center" vertical="center"/>
    </xf>
    <xf numFmtId="188" fontId="28" fillId="4" borderId="3" xfId="56" applyNumberFormat="1" applyFont="1" applyFill="1" applyBorder="1" applyAlignment="1">
      <alignment horizontal="center" vertical="center"/>
    </xf>
    <xf numFmtId="188" fontId="29" fillId="4" borderId="3" xfId="56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 wrapText="1"/>
    </xf>
    <xf numFmtId="188" fontId="28" fillId="4" borderId="0" xfId="56" applyNumberFormat="1" applyFont="1" applyFill="1" applyAlignment="1">
      <alignment horizontal="center" vertical="center" wrapText="1"/>
    </xf>
    <xf numFmtId="188" fontId="28" fillId="4" borderId="2" xfId="56" applyNumberFormat="1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left" vertical="center" wrapText="1"/>
    </xf>
    <xf numFmtId="180" fontId="29" fillId="4" borderId="0" xfId="56" applyNumberFormat="1" applyFont="1" applyFill="1" applyAlignment="1">
      <alignment vertical="center"/>
    </xf>
    <xf numFmtId="188" fontId="29" fillId="7" borderId="0" xfId="56" applyNumberFormat="1" applyFont="1" applyFill="1" applyAlignment="1">
      <alignment horizontal="center" vertical="center"/>
    </xf>
    <xf numFmtId="188" fontId="29" fillId="4" borderId="0" xfId="56" applyNumberFormat="1" applyFont="1" applyFill="1" applyAlignment="1">
      <alignment horizontal="center" vertical="center"/>
    </xf>
    <xf numFmtId="1" fontId="29" fillId="7" borderId="0" xfId="56" applyNumberFormat="1" applyFont="1" applyFill="1" applyAlignment="1">
      <alignment horizontal="center" vertical="center"/>
    </xf>
    <xf numFmtId="1" fontId="29" fillId="4" borderId="0" xfId="56" applyNumberFormat="1" applyFont="1" applyFill="1" applyAlignment="1">
      <alignment horizontal="center" vertical="center"/>
    </xf>
    <xf numFmtId="0" fontId="3" fillId="4" borderId="3" xfId="0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right" vertical="center"/>
    </xf>
    <xf numFmtId="0" fontId="31" fillId="4" borderId="0" xfId="0" applyFont="1" applyFill="1" applyBorder="1" applyAlignment="1">
      <alignment horizontal="right" vertical="center"/>
    </xf>
    <xf numFmtId="179" fontId="29" fillId="4" borderId="0" xfId="56" applyNumberFormat="1" applyFont="1" applyFill="1" applyAlignment="1">
      <alignment horizontal="right" vertical="center"/>
    </xf>
    <xf numFmtId="4" fontId="29" fillId="7" borderId="0" xfId="56" applyNumberFormat="1" applyFont="1" applyFill="1" applyAlignment="1">
      <alignment horizontal="center" vertical="center"/>
    </xf>
    <xf numFmtId="186" fontId="3" fillId="4" borderId="3" xfId="0" applyNumberFormat="1" applyFont="1" applyFill="1" applyBorder="1" applyAlignment="1">
      <alignment vertical="center"/>
    </xf>
    <xf numFmtId="18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79" fontId="32" fillId="4" borderId="0" xfId="56" applyNumberFormat="1" applyFont="1" applyFill="1" applyAlignment="1">
      <alignment horizontal="right" vertical="center"/>
    </xf>
    <xf numFmtId="1" fontId="21" fillId="4" borderId="0" xfId="56" applyNumberFormat="1" applyFont="1" applyFill="1" applyAlignment="1">
      <alignment horizontal="center" vertical="center"/>
    </xf>
    <xf numFmtId="179" fontId="21" fillId="4" borderId="0" xfId="56" applyNumberFormat="1" applyFont="1" applyFill="1" applyAlignment="1">
      <alignment horizontal="center" vertical="center"/>
    </xf>
    <xf numFmtId="179" fontId="33" fillId="4" borderId="0" xfId="56" applyNumberFormat="1" applyFont="1" applyFill="1" applyAlignment="1">
      <alignment vertical="center"/>
    </xf>
    <xf numFmtId="179" fontId="33" fillId="4" borderId="0" xfId="56" applyNumberFormat="1" applyFont="1" applyFill="1" applyAlignment="1">
      <alignment horizontal="right" vertical="center"/>
    </xf>
    <xf numFmtId="179" fontId="34" fillId="4" borderId="0" xfId="56" applyNumberFormat="1" applyFont="1" applyFill="1" applyAlignment="1">
      <alignment horizontal="right" vertical="center"/>
    </xf>
    <xf numFmtId="180" fontId="35" fillId="4" borderId="0" xfId="56" applyNumberFormat="1" applyFont="1" applyFill="1" applyAlignment="1">
      <alignment vertical="center"/>
    </xf>
    <xf numFmtId="1" fontId="28" fillId="4" borderId="0" xfId="56" applyNumberFormat="1" applyFont="1" applyFill="1" applyAlignment="1">
      <alignment horizontal="center" vertical="center"/>
    </xf>
    <xf numFmtId="179" fontId="28" fillId="4" borderId="0" xfId="56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3" fillId="6" borderId="2" xfId="0" applyFont="1" applyFill="1" applyBorder="1" applyAlignment="1" applyProtection="1">
      <alignment horizontal="center" vertical="center"/>
    </xf>
    <xf numFmtId="3" fontId="11" fillId="4" borderId="0" xfId="0" applyNumberFormat="1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left" vertical="center" wrapText="1"/>
    </xf>
    <xf numFmtId="189" fontId="11" fillId="4" borderId="0" xfId="0" applyNumberFormat="1" applyFont="1" applyFill="1" applyBorder="1" applyAlignment="1">
      <alignment horizontal="center" vertical="center"/>
    </xf>
    <xf numFmtId="186" fontId="11" fillId="4" borderId="2" xfId="0" applyNumberFormat="1" applyFont="1" applyFill="1" applyBorder="1" applyAlignment="1">
      <alignment horizontal="center" vertical="center"/>
    </xf>
    <xf numFmtId="186" fontId="11" fillId="2" borderId="2" xfId="53" applyNumberFormat="1" applyFont="1" applyFill="1" applyBorder="1" applyAlignment="1">
      <alignment horizontal="center" vertical="center"/>
    </xf>
    <xf numFmtId="186" fontId="11" fillId="2" borderId="0" xfId="53" applyNumberFormat="1" applyFont="1" applyFill="1" applyAlignment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readingOrder="2"/>
    </xf>
    <xf numFmtId="0" fontId="2" fillId="4" borderId="0" xfId="0" applyFont="1" applyFill="1" applyBorder="1" applyAlignment="1">
      <alignment horizontal="center" vertical="center"/>
    </xf>
    <xf numFmtId="1" fontId="11" fillId="4" borderId="0" xfId="0" applyNumberFormat="1" applyFont="1" applyFill="1" applyAlignment="1">
      <alignment vertical="center"/>
    </xf>
    <xf numFmtId="180" fontId="3" fillId="4" borderId="0" xfId="0" applyNumberFormat="1" applyFont="1" applyFill="1" applyBorder="1" applyAlignment="1">
      <alignment horizontal="center" vertical="center"/>
    </xf>
    <xf numFmtId="179" fontId="3" fillId="4" borderId="0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" fontId="11" fillId="4" borderId="2" xfId="0" applyNumberFormat="1" applyFont="1" applyFill="1" applyBorder="1" applyAlignment="1">
      <alignment vertical="center"/>
    </xf>
    <xf numFmtId="182" fontId="11" fillId="4" borderId="0" xfId="59" applyNumberFormat="1" applyFont="1" applyFill="1" applyAlignment="1" applyProtection="1">
      <alignment vertical="center"/>
    </xf>
    <xf numFmtId="1" fontId="11" fillId="4" borderId="0" xfId="51" applyNumberFormat="1" applyFont="1" applyFill="1" applyAlignment="1">
      <alignment horizontal="center" vertical="center"/>
    </xf>
    <xf numFmtId="180" fontId="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vertical="center"/>
    </xf>
    <xf numFmtId="3" fontId="13" fillId="4" borderId="3" xfId="0" applyNumberFormat="1" applyFont="1" applyFill="1" applyBorder="1" applyAlignment="1">
      <alignment horizontal="center" vertical="center"/>
    </xf>
    <xf numFmtId="180" fontId="28" fillId="4" borderId="0" xfId="0" applyNumberFormat="1" applyFont="1" applyFill="1" applyBorder="1" applyAlignment="1">
      <alignment horizontal="center" vertical="center"/>
    </xf>
    <xf numFmtId="180" fontId="28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80" fontId="33" fillId="4" borderId="0" xfId="0" applyNumberFormat="1" applyFont="1" applyFill="1" applyAlignment="1">
      <alignment horizontal="right" vertical="center"/>
    </xf>
    <xf numFmtId="179" fontId="36" fillId="4" borderId="0" xfId="56" applyNumberFormat="1" applyFont="1" applyFill="1" applyAlignment="1">
      <alignment horizontal="right" vertical="center"/>
    </xf>
    <xf numFmtId="0" fontId="11" fillId="4" borderId="0" xfId="0" applyFont="1" applyFill="1" applyBorder="1" applyAlignment="1" applyProtection="1">
      <alignment vertical="center" readingOrder="2"/>
    </xf>
    <xf numFmtId="0" fontId="11" fillId="4" borderId="0" xfId="59" applyFont="1" applyFill="1" applyAlignment="1">
      <alignment horizontal="right" vertical="center"/>
    </xf>
    <xf numFmtId="181" fontId="11" fillId="4" borderId="0" xfId="53" applyNumberFormat="1" applyFont="1" applyFill="1" applyAlignment="1">
      <alignment vertical="center"/>
    </xf>
    <xf numFmtId="1" fontId="11" fillId="4" borderId="0" xfId="0" applyNumberFormat="1" applyFont="1" applyFill="1" applyAlignment="1">
      <alignment horizontal="right" vertical="center"/>
    </xf>
    <xf numFmtId="180" fontId="4" fillId="4" borderId="0" xfId="51" applyNumberFormat="1" applyFont="1" applyFill="1" applyBorder="1" applyAlignment="1" applyProtection="1">
      <alignment horizontal="center" vertical="center"/>
    </xf>
    <xf numFmtId="180" fontId="4" fillId="4" borderId="0" xfId="51" applyNumberFormat="1" applyFont="1" applyFill="1" applyBorder="1" applyAlignment="1">
      <alignment horizontal="center" vertical="center"/>
    </xf>
    <xf numFmtId="180" fontId="4" fillId="4" borderId="2" xfId="51" applyNumberFormat="1" applyFont="1" applyFill="1" applyBorder="1" applyAlignment="1" applyProtection="1">
      <alignment horizontal="center" vertical="center"/>
    </xf>
    <xf numFmtId="180" fontId="11" fillId="4" borderId="0" xfId="60" applyNumberFormat="1" applyFont="1" applyFill="1" applyAlignment="1">
      <alignment horizontal="right" vertical="center"/>
    </xf>
    <xf numFmtId="179" fontId="11" fillId="4" borderId="0" xfId="0" applyNumberFormat="1" applyFont="1" applyFill="1" applyBorder="1" applyAlignment="1">
      <alignment horizontal="center" vertical="center"/>
    </xf>
    <xf numFmtId="180" fontId="11" fillId="4" borderId="0" xfId="51" applyNumberFormat="1" applyFont="1" applyFill="1" applyAlignment="1">
      <alignment horizontal="right" vertical="center"/>
    </xf>
    <xf numFmtId="179" fontId="3" fillId="4" borderId="3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1" fontId="11" fillId="3" borderId="0" xfId="0" applyNumberFormat="1" applyFont="1" applyFill="1" applyAlignment="1">
      <alignment horizontal="right" vertical="center"/>
    </xf>
    <xf numFmtId="0" fontId="6" fillId="8" borderId="0" xfId="0" applyFont="1" applyFill="1"/>
    <xf numFmtId="0" fontId="6" fillId="8" borderId="0" xfId="0" applyFont="1" applyFill="1" applyAlignment="1"/>
    <xf numFmtId="0" fontId="37" fillId="8" borderId="0" xfId="0" applyFont="1" applyFill="1" applyAlignment="1">
      <alignment vertical="center"/>
    </xf>
    <xf numFmtId="0" fontId="0" fillId="8" borderId="0" xfId="0" applyFill="1"/>
    <xf numFmtId="0" fontId="38" fillId="8" borderId="0" xfId="0" applyFont="1" applyFill="1" applyAlignment="1">
      <alignment horizontal="left" vertical="center"/>
    </xf>
    <xf numFmtId="0" fontId="39" fillId="2" borderId="0" xfId="0" applyFont="1" applyFill="1" applyAlignment="1" applyProtection="1">
      <alignment horizontal="center" vertical="center"/>
    </xf>
    <xf numFmtId="0" fontId="40" fillId="2" borderId="0" xfId="0" applyFont="1" applyFill="1" applyAlignment="1" applyProtection="1">
      <alignment horizontal="center" vertical="center"/>
    </xf>
    <xf numFmtId="0" fontId="41" fillId="2" borderId="0" xfId="0" applyFont="1" applyFill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0" fontId="37" fillId="2" borderId="0" xfId="0" applyFont="1" applyFill="1" applyAlignment="1">
      <alignment vertical="center"/>
    </xf>
    <xf numFmtId="0" fontId="43" fillId="2" borderId="0" xfId="0" applyFont="1" applyFill="1"/>
    <xf numFmtId="0" fontId="44" fillId="2" borderId="0" xfId="6" applyFill="1" applyAlignment="1" applyProtection="1">
      <alignment horizontal="center" vertical="center"/>
    </xf>
    <xf numFmtId="0" fontId="45" fillId="2" borderId="0" xfId="0" applyFont="1" applyFill="1" applyAlignment="1">
      <alignment vertical="center"/>
    </xf>
    <xf numFmtId="0" fontId="46" fillId="4" borderId="0" xfId="0" applyFont="1" applyFill="1" applyBorder="1" applyAlignment="1">
      <alignment vertical="center"/>
    </xf>
    <xf numFmtId="0" fontId="46" fillId="4" borderId="0" xfId="0" applyFont="1" applyFill="1" applyAlignment="1">
      <alignment horizontal="right" vertical="center" wrapText="1"/>
    </xf>
    <xf numFmtId="0" fontId="45" fillId="2" borderId="0" xfId="6" applyFont="1" applyFill="1" applyAlignment="1" applyProtection="1">
      <alignment vertical="center"/>
    </xf>
    <xf numFmtId="0" fontId="11" fillId="4" borderId="0" xfId="0" applyFont="1" applyFill="1" applyAlignment="1" applyProtection="1">
      <alignment horizontal="left" vertical="center" wrapText="1"/>
    </xf>
    <xf numFmtId="0" fontId="11" fillId="4" borderId="0" xfId="0" applyFont="1" applyFill="1" applyBorder="1" applyAlignment="1" applyProtection="1">
      <alignment vertical="center" wrapText="1"/>
    </xf>
    <xf numFmtId="0" fontId="6" fillId="4" borderId="0" xfId="0" applyFont="1" applyFill="1"/>
    <xf numFmtId="0" fontId="37" fillId="2" borderId="0" xfId="0" applyFont="1" applyFill="1" applyAlignment="1" applyProtection="1">
      <alignment horizontal="left" vertical="center"/>
    </xf>
    <xf numFmtId="0" fontId="45" fillId="2" borderId="0" xfId="6" applyFont="1" applyFill="1" applyAlignment="1" applyProtection="1">
      <alignment horizontal="left" vertical="center"/>
    </xf>
    <xf numFmtId="0" fontId="6" fillId="4" borderId="0" xfId="0" applyFont="1" applyFill="1" applyBorder="1"/>
    <xf numFmtId="0" fontId="37" fillId="2" borderId="0" xfId="0" applyFont="1" applyFill="1" applyAlignment="1">
      <alignment horizontal="left" vertical="center"/>
    </xf>
    <xf numFmtId="0" fontId="46" fillId="4" borderId="0" xfId="0" applyFont="1" applyFill="1" applyBorder="1" applyAlignment="1" applyProtection="1">
      <alignment vertical="center"/>
    </xf>
    <xf numFmtId="0" fontId="46" fillId="4" borderId="0" xfId="0" applyFont="1" applyFill="1" applyBorder="1" applyAlignment="1" applyProtection="1">
      <alignment horizontal="right" vertical="center" wrapText="1"/>
    </xf>
    <xf numFmtId="0" fontId="46" fillId="4" borderId="0" xfId="0" applyFont="1" applyFill="1" applyBorder="1" applyAlignment="1" applyProtection="1">
      <alignment vertical="center" wrapText="1"/>
    </xf>
    <xf numFmtId="180" fontId="45" fillId="2" borderId="0" xfId="6" applyNumberFormat="1" applyFont="1" applyFill="1" applyAlignment="1" applyProtection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46" fillId="4" borderId="0" xfId="0" applyFont="1" applyFill="1" applyAlignment="1">
      <alignment horizontal="right" vertical="center"/>
    </xf>
    <xf numFmtId="0" fontId="46" fillId="4" borderId="0" xfId="0" applyFont="1" applyFill="1" applyAlignment="1">
      <alignment vertical="center"/>
    </xf>
    <xf numFmtId="0" fontId="46" fillId="4" borderId="0" xfId="0" applyFont="1" applyFill="1" applyBorder="1" applyAlignment="1">
      <alignment vertical="center" readingOrder="2"/>
    </xf>
    <xf numFmtId="0" fontId="11" fillId="4" borderId="0" xfId="0" applyFont="1" applyFill="1" applyBorder="1" applyAlignment="1">
      <alignment horizontal="left" vertical="center" wrapText="1"/>
    </xf>
    <xf numFmtId="0" fontId="47" fillId="4" borderId="0" xfId="0" applyFont="1" applyFill="1" applyAlignment="1">
      <alignment horizontal="right" vertical="center"/>
    </xf>
    <xf numFmtId="0" fontId="47" fillId="4" borderId="0" xfId="0" applyFont="1" applyFill="1" applyAlignment="1">
      <alignment horizontal="left" vertical="center" wrapText="1"/>
    </xf>
    <xf numFmtId="0" fontId="37" fillId="4" borderId="0" xfId="0" applyFont="1" applyFill="1" applyAlignment="1">
      <alignment vertical="center"/>
    </xf>
    <xf numFmtId="0" fontId="47" fillId="4" borderId="0" xfId="0" applyFont="1" applyFill="1"/>
    <xf numFmtId="0" fontId="46" fillId="4" borderId="0" xfId="0" applyFont="1" applyFill="1" applyBorder="1" applyAlignment="1">
      <alignment horizontal="right" vertical="center"/>
    </xf>
    <xf numFmtId="0" fontId="45" fillId="4" borderId="0" xfId="6" applyFont="1" applyFill="1" applyAlignment="1" applyProtection="1">
      <alignment horizontal="left" vertical="center"/>
    </xf>
    <xf numFmtId="0" fontId="48" fillId="2" borderId="0" xfId="0" applyFont="1" applyFill="1" applyAlignment="1" applyProtection="1">
      <alignment horizontal="left" vertical="center"/>
    </xf>
    <xf numFmtId="0" fontId="49" fillId="2" borderId="0" xfId="0" applyFont="1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left" vertical="center"/>
    </xf>
    <xf numFmtId="0" fontId="38" fillId="2" borderId="0" xfId="6" applyFont="1" applyFill="1" applyAlignment="1" applyProtection="1">
      <alignment horizontal="left" vertical="center"/>
    </xf>
    <xf numFmtId="0" fontId="6" fillId="4" borderId="0" xfId="0" applyFont="1" applyFill="1" applyAlignment="1"/>
    <xf numFmtId="0" fontId="38" fillId="4" borderId="0" xfId="0" applyFont="1" applyFill="1" applyAlignment="1">
      <alignment horizontal="left" vertical="center"/>
    </xf>
    <xf numFmtId="0" fontId="38" fillId="4" borderId="0" xfId="6" applyFont="1" applyFill="1" applyAlignment="1" applyProtection="1">
      <alignment horizontal="left" vertical="center"/>
    </xf>
    <xf numFmtId="0" fontId="41" fillId="2" borderId="0" xfId="0" applyFont="1" applyFill="1" applyAlignment="1" quotePrefix="1">
      <alignment horizontal="left" vertical="center"/>
    </xf>
    <xf numFmtId="0" fontId="45" fillId="2" borderId="0" xfId="6" applyFont="1" applyFill="1" applyAlignment="1" applyProtection="1" quotePrefix="1">
      <alignment horizontal="left" vertical="center"/>
    </xf>
    <xf numFmtId="0" fontId="11" fillId="4" borderId="0" xfId="0" applyFont="1" applyFill="1" applyBorder="1" applyAlignment="1" applyProtection="1" quotePrefix="1">
      <alignment horizontal="left" vertical="center" wrapText="1"/>
    </xf>
    <xf numFmtId="180" fontId="45" fillId="2" borderId="0" xfId="6" applyNumberFormat="1" applyFont="1" applyFill="1" applyAlignment="1" applyProtection="1" quotePrefix="1">
      <alignment horizontal="left" vertical="center"/>
    </xf>
    <xf numFmtId="0" fontId="45" fillId="4" borderId="0" xfId="6" applyFont="1" applyFill="1" applyAlignment="1" applyProtection="1" quotePrefix="1">
      <alignment horizontal="left" vertical="center"/>
    </xf>
    <xf numFmtId="0" fontId="11" fillId="4" borderId="0" xfId="0" applyFont="1" applyFill="1" applyBorder="1" applyAlignment="1" quotePrefix="1">
      <alignment horizontal="left" vertical="center" wrapText="1"/>
    </xf>
    <xf numFmtId="0" fontId="16" fillId="4" borderId="0" xfId="0" applyFont="1" applyFill="1" applyAlignment="1" applyProtection="1" quotePrefix="1">
      <alignment horizontal="left" vertical="center"/>
    </xf>
    <xf numFmtId="0" fontId="11" fillId="4" borderId="0" xfId="0" applyFont="1" applyFill="1" applyBorder="1" applyAlignment="1" applyProtection="1" quotePrefix="1">
      <alignment horizontal="left" vertical="center"/>
    </xf>
    <xf numFmtId="0" fontId="11" fillId="4" borderId="0" xfId="0" applyFont="1" applyFill="1" applyBorder="1" applyAlignment="1" applyProtection="1" quotePrefix="1">
      <alignment vertical="center"/>
    </xf>
    <xf numFmtId="0" fontId="11" fillId="4" borderId="1" xfId="0" applyFont="1" applyFill="1" applyBorder="1" applyAlignment="1" applyProtection="1" quotePrefix="1">
      <alignment vertical="center"/>
    </xf>
    <xf numFmtId="0" fontId="11" fillId="4" borderId="0" xfId="0" applyFont="1" applyFill="1" applyAlignment="1" applyProtection="1" quotePrefix="1">
      <alignment horizontal="left" vertical="center"/>
    </xf>
    <xf numFmtId="0" fontId="3" fillId="6" borderId="0" xfId="0" applyFont="1" applyFill="1" applyAlignment="1" quotePrefix="1">
      <alignment horizontal="left"/>
    </xf>
    <xf numFmtId="0" fontId="3" fillId="6" borderId="2" xfId="0" applyFont="1" applyFill="1" applyBorder="1" applyAlignment="1" applyProtection="1" quotePrefix="1">
      <alignment horizontal="center" vertical="center" wrapText="1"/>
    </xf>
    <xf numFmtId="0" fontId="3" fillId="4" borderId="0" xfId="0" applyFont="1" applyFill="1" applyAlignment="1" quotePrefix="1">
      <alignment horizontal="left" vertical="center"/>
    </xf>
    <xf numFmtId="0" fontId="3" fillId="4" borderId="0" xfId="0" applyFont="1" applyFill="1" applyAlignment="1" quotePrefix="1">
      <alignment horizontal="left" vertical="center" wrapText="1"/>
    </xf>
    <xf numFmtId="0" fontId="3" fillId="6" borderId="0" xfId="0" applyFont="1" applyFill="1" applyAlignment="1" quotePrefix="1"/>
    <xf numFmtId="0" fontId="3" fillId="6" borderId="0" xfId="0" applyFont="1" applyFill="1" applyBorder="1" applyAlignment="1" quotePrefix="1"/>
    <xf numFmtId="0" fontId="3" fillId="6" borderId="2" xfId="0" applyFont="1" applyFill="1" applyBorder="1" applyAlignment="1" applyProtection="1" quotePrefix="1">
      <alignment horizontal="center" vertical="center"/>
    </xf>
    <xf numFmtId="0" fontId="3" fillId="6" borderId="0" xfId="0" applyFont="1" applyFill="1" applyAlignment="1" applyProtection="1" quotePrefix="1">
      <alignment horizontal="left"/>
    </xf>
    <xf numFmtId="0" fontId="11" fillId="2" borderId="0" xfId="0" applyFont="1" applyFill="1" applyAlignment="1" applyProtection="1" quotePrefix="1">
      <alignment horizontal="left" vertical="center"/>
    </xf>
    <xf numFmtId="0" fontId="3" fillId="2" borderId="3" xfId="0" applyFont="1" applyFill="1" applyBorder="1" applyAlignment="1" applyProtection="1" quotePrefix="1">
      <alignment horizontal="left" vertical="center"/>
    </xf>
    <xf numFmtId="0" fontId="3" fillId="2" borderId="1" xfId="0" applyFont="1" applyFill="1" applyBorder="1" applyAlignment="1" applyProtection="1" quotePrefix="1">
      <alignment horizontal="left" vertical="center" wrapText="1"/>
    </xf>
    <xf numFmtId="0" fontId="3" fillId="4" borderId="2" xfId="0" applyFont="1" applyFill="1" applyBorder="1" applyAlignment="1" applyProtection="1" quotePrefix="1">
      <alignment horizontal="center" vertical="center"/>
    </xf>
    <xf numFmtId="0" fontId="3" fillId="4" borderId="1" xfId="0" applyFont="1" applyFill="1" applyBorder="1" applyAlignment="1" applyProtection="1" quotePrefix="1">
      <alignment horizontal="left" vertical="center" wrapText="1"/>
    </xf>
    <xf numFmtId="0" fontId="3" fillId="6" borderId="2" xfId="0" applyFont="1" applyFill="1" applyBorder="1" applyAlignment="1" applyProtection="1" quotePrefix="1"/>
    <xf numFmtId="0" fontId="3" fillId="6" borderId="2" xfId="0" applyFont="1" applyFill="1" applyBorder="1" applyAlignment="1" quotePrefix="1">
      <alignment horizontal="center" vertical="center" wrapText="1"/>
    </xf>
    <xf numFmtId="0" fontId="3" fillId="4" borderId="0" xfId="0" applyFont="1" applyFill="1" applyBorder="1" applyAlignment="1" applyProtection="1" quotePrefix="1">
      <alignment horizontal="left" vertical="center" wrapText="1"/>
    </xf>
    <xf numFmtId="0" fontId="3" fillId="6" borderId="0" xfId="0" applyFont="1" applyFill="1" applyAlignment="1" applyProtection="1" quotePrefix="1"/>
    <xf numFmtId="0" fontId="3" fillId="4" borderId="0" xfId="0" applyFont="1" applyFill="1" applyBorder="1" applyAlignment="1" applyProtection="1" quotePrefix="1">
      <alignment horizontal="left" vertical="center"/>
    </xf>
    <xf numFmtId="2" fontId="3" fillId="4" borderId="0" xfId="0" applyNumberFormat="1" applyFont="1" applyFill="1" applyBorder="1" applyAlignment="1" applyProtection="1" quotePrefix="1">
      <alignment horizontal="left" vertical="center" wrapText="1"/>
    </xf>
    <xf numFmtId="0" fontId="11" fillId="4" borderId="0" xfId="0" applyFont="1" applyFill="1" applyAlignment="1" applyProtection="1" quotePrefix="1">
      <alignment horizontal="right" vertical="center"/>
    </xf>
    <xf numFmtId="0" fontId="11" fillId="4" borderId="0" xfId="0" applyFont="1" applyFill="1" applyBorder="1" applyAlignment="1" applyProtection="1" quotePrefix="1">
      <alignment horizontal="right" vertical="center"/>
    </xf>
    <xf numFmtId="0" fontId="11" fillId="4" borderId="2" xfId="0" applyFont="1" applyFill="1" applyBorder="1" applyAlignment="1" applyProtection="1" quotePrefix="1">
      <alignment horizontal="right" vertical="center"/>
    </xf>
  </cellXfs>
  <cellStyles count="61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Monétaire_20 (2)" xfId="49"/>
    <cellStyle name="Normal 19" xfId="50"/>
    <cellStyle name="Normal 2" xfId="51"/>
    <cellStyle name="Normal 2 5" xfId="52"/>
    <cellStyle name="Normal 3" xfId="53"/>
    <cellStyle name="Normal 3 4" xfId="54"/>
    <cellStyle name="Normal 5" xfId="55"/>
    <cellStyle name="Normal 6" xfId="56"/>
    <cellStyle name="Normal_1" xfId="57"/>
    <cellStyle name="Normal_37" xfId="58"/>
    <cellStyle name="Normal_Feuil1" xfId="59"/>
    <cellStyle name="Normal_Filaha1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FF99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9876864"/>
        <c:axId val="87007232"/>
      </c:areaChart>
      <c:catAx>
        <c:axId val="3987686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007232"/>
        <c:crosses val="autoZero"/>
        <c:auto val="0"/>
        <c:lblAlgn val="ctr"/>
        <c:lblOffset val="100"/>
        <c:noMultiLvlLbl val="0"/>
      </c:catAx>
      <c:valAx>
        <c:axId val="87007232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39876864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bccabc5f-1e2a-4b2a-ac08-2c8d6df31927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625152"/>
        <c:axId val="110626688"/>
      </c:areaChart>
      <c:catAx>
        <c:axId val="1106251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26688"/>
        <c:crosses val="autoZero"/>
        <c:auto val="0"/>
        <c:lblAlgn val="ctr"/>
        <c:lblOffset val="100"/>
        <c:noMultiLvlLbl val="0"/>
      </c:catAx>
      <c:valAx>
        <c:axId val="1106266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251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6bf33a16-251d-454f-a41c-de734f47dc32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641152"/>
        <c:axId val="110642688"/>
      </c:areaChart>
      <c:catAx>
        <c:axId val="1106411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42688"/>
        <c:crosses val="autoZero"/>
        <c:auto val="0"/>
        <c:lblAlgn val="ctr"/>
        <c:lblOffset val="100"/>
        <c:noMultiLvlLbl val="0"/>
      </c:catAx>
      <c:valAx>
        <c:axId val="1106426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411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7971d236-f281-453b-a278-d0b24eead9d2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665088"/>
        <c:axId val="110670976"/>
      </c:areaChart>
      <c:catAx>
        <c:axId val="11066508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70976"/>
        <c:crosses val="autoZero"/>
        <c:auto val="0"/>
        <c:lblAlgn val="ctr"/>
        <c:lblOffset val="100"/>
        <c:noMultiLvlLbl val="0"/>
      </c:catAx>
      <c:valAx>
        <c:axId val="11067097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6508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2386a3ba-c44e-41dd-8160-ea5558beb2e8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676992"/>
        <c:axId val="110686976"/>
      </c:areaChart>
      <c:catAx>
        <c:axId val="11067699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86976"/>
        <c:crosses val="autoZero"/>
        <c:auto val="0"/>
        <c:lblAlgn val="ctr"/>
        <c:lblOffset val="100"/>
        <c:noMultiLvlLbl val="0"/>
      </c:catAx>
      <c:valAx>
        <c:axId val="11068697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67699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8d37a860-0d28-434b-a1c1-1cd60cb47eb8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9622272"/>
        <c:axId val="119628160"/>
      </c:areaChart>
      <c:catAx>
        <c:axId val="11962227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9628160"/>
        <c:crosses val="autoZero"/>
        <c:auto val="0"/>
        <c:lblAlgn val="ctr"/>
        <c:lblOffset val="100"/>
        <c:noMultiLvlLbl val="0"/>
      </c:catAx>
      <c:valAx>
        <c:axId val="119628160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962227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44fd4230-47e0-4e29-b04b-024f26d3e1a9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177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425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تطور كمية منتوجات الصيد البحري الساحلي مستوى الجهة </a:t>
            </a:r>
            <a:endParaRPr lang="en-US" sz="1425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177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425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Evolution du produit de la pêche aux ports de la région</a:t>
            </a:r>
            <a:endParaRPr lang="en-US" sz="1425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177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en-US" sz="1425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c:rich>
      </c:tx>
      <c:layout>
        <c:manualLayout>
          <c:xMode val="edge"/>
          <c:yMode val="edge"/>
          <c:x val="0.251709986320109"/>
          <c:y val="0.097113143115175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518467852258"/>
          <c:y val="0.293964008068836"/>
          <c:w val="0.783857729138167"/>
          <c:h val="0.603676087998506"/>
        </c:manualLayout>
      </c:layout>
      <c:lineChart>
        <c:grouping val="stacked"/>
        <c:varyColors val="0"/>
        <c:ser>
          <c:idx val="0"/>
          <c:order val="0"/>
          <c:spPr>
            <a:ln w="254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[1]Graph!$B$73:$J$73</c:f>
              <c:strCache>
                <c:ptCount val="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</c:strCache>
            </c:strRef>
          </c:cat>
          <c:val>
            <c:numRef>
              <c:f>[1]Graph!$B$74:$J$74</c:f>
              <c:numCache>
                <c:formatCode>General</c:formatCode>
                <c:ptCount val="9"/>
                <c:pt idx="0">
                  <c:v>26875</c:v>
                </c:pt>
                <c:pt idx="1">
                  <c:v>18649</c:v>
                </c:pt>
                <c:pt idx="2">
                  <c:v>16531</c:v>
                </c:pt>
                <c:pt idx="3">
                  <c:v>18507</c:v>
                </c:pt>
                <c:pt idx="4">
                  <c:v>23847</c:v>
                </c:pt>
                <c:pt idx="5">
                  <c:v>26219</c:v>
                </c:pt>
                <c:pt idx="6">
                  <c:v>42411</c:v>
                </c:pt>
                <c:pt idx="7">
                  <c:v>26846</c:v>
                </c:pt>
                <c:pt idx="8">
                  <c:v>28399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51008"/>
        <c:axId val="122652928"/>
      </c:lineChart>
      <c:catAx>
        <c:axId val="12265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17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</a:p>
        </c:txPr>
        <c:crossAx val="122652928"/>
        <c:crosses val="autoZero"/>
        <c:auto val="1"/>
        <c:lblAlgn val="ctr"/>
        <c:lblOffset val="100"/>
        <c:tickLblSkip val="1"/>
        <c:noMultiLvlLbl val="0"/>
      </c:catAx>
      <c:valAx>
        <c:axId val="122652928"/>
        <c:scaling>
          <c:orientation val="minMax"/>
          <c:max val="50000"/>
          <c:min val="1500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fr-FR" sz="1100" b="0" i="0" u="none" strike="noStrike" kern="1200" baseline="0">
                    <a:solidFill>
                      <a:srgbClr val="000000"/>
                    </a:solidFill>
                    <a:latin typeface="Calibri" panose="020F0502020204030204"/>
                    <a:ea typeface="Calibri" panose="020F0502020204030204"/>
                    <a:cs typeface="Calibri" panose="020F0502020204030204"/>
                  </a:defRPr>
                </a:pPr>
                <a:r>
                  <a:rPr lang="en-US" sz="1200" b="0" i="0" u="none" strike="noStrike" baseline="0">
                    <a:solidFill>
                      <a:srgbClr val="000000"/>
                    </a:solidFill>
                    <a:latin typeface="Times New Roman" panose="02020603050405020304" pitchFamily="12"/>
                    <a:cs typeface="Times New Roman" panose="02020603050405020304" pitchFamily="12"/>
                  </a:rPr>
                  <a:t>En tonnes   بالطن</a:t>
                </a:r>
                <a:endParaRPr lang="en-US" sz="1200" b="0" i="0" u="none" strike="noStrike" baseline="0">
                  <a:solidFill>
                    <a:srgbClr val="000000"/>
                  </a:solidFill>
                  <a:latin typeface="Times New Roman" panose="02020603050405020304" pitchFamily="12"/>
                  <a:cs typeface="Times New Roman" panose="02020603050405020304" pitchFamily="12"/>
                </a:endParaRPr>
              </a:p>
            </c:rich>
          </c:tx>
          <c:layout>
            <c:manualLayout>
              <c:xMode val="edge"/>
              <c:yMode val="edge"/>
              <c:x val="0.0683994528043776"/>
              <c:y val="0.4619433861089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17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</a:p>
        </c:txPr>
        <c:crossAx val="122651008"/>
        <c:crosses val="autoZero"/>
        <c:crossBetween val="between"/>
        <c:majorUnit val="5000"/>
        <c:minorUnit val="5000"/>
      </c:valAx>
      <c:spPr>
        <a:noFill/>
        <a:ln w="25400">
          <a:noFill/>
        </a:ln>
      </c:spPr>
    </c:plotArea>
    <c:plotVisOnly val="1"/>
    <c:dispBlanksAs val="zero"/>
    <c:showDLblsOverMax val="0"/>
    <c:extLst>
      <c:ext uri="{0b15fc19-7d7d-44ad-8c2d-2c3a37ce22c3}">
        <chartProps xmlns="https://web.wps.cn/et/2018/main" chartId="{d6213b08-ebe2-4634-964c-4a67a6d32e53}"/>
      </c:ext>
    </c:extLst>
  </c:chart>
  <c:spPr>
    <a:solidFill>
      <a:srgbClr val="FFFFC0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775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19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أشجار الوريق الطبيعية حسب النوع مستوى الجهة 2003 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19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Essences forêstières naturelles dans la région 2003                     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c:rich>
      </c:tx>
      <c:layout>
        <c:manualLayout>
          <c:xMode val="edge"/>
          <c:yMode val="edge"/>
          <c:x val="0.200003461105824"/>
          <c:y val="0.0226757809120015"/>
        </c:manualLayout>
      </c:layout>
      <c:overlay val="0"/>
      <c:spPr>
        <a:noFill/>
        <a:ln w="25400">
          <a:noFill/>
        </a:ln>
      </c:spPr>
    </c:title>
    <c:autoTitleDeleted val="0"/>
    <c:view3D>
      <c:rotX val="45"/>
      <c:rotY val="8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3453237410072"/>
          <c:y val="0.265306709951439"/>
          <c:w val="0.418705035971223"/>
          <c:h val="0.535148577337942"/>
        </c:manualLayout>
      </c:layout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0"/>
          <c:dPt>
            <c:idx val="0"/>
            <c:bubble3D val="0"/>
            <c:explosion val="16"/>
            <c:spPr>
              <a:pattFill prst="pct5">
                <a:fgClr>
                  <a:srgbClr val="3366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31"/>
            <c:spPr>
              <a:pattFill prst="lgCheck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explosion val="12"/>
            <c:spPr>
              <a:pattFill prst="sphere">
                <a:fgClr>
                  <a:srgbClr val="9999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pattFill prst="solidDmnd">
                <a:fgClr>
                  <a:srgbClr val="00FF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46648237315659"/>
                  <c:y val="-0.075622394017285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510696954247625"/>
                  <c:y val="-0.0106217497501387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63421137106063"/>
                  <c:y val="-0.123624342213973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0397401763628"/>
                  <c:y val="0.0104249183945515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000" b="0" i="0" u="none" strike="noStrike" kern="1200" baseline="0">
                    <a:solidFill>
                      <a:srgbClr val="000000"/>
                    </a:solidFill>
                    <a:latin typeface="Times New Roman" panose="02020603050405020304" pitchFamily="12"/>
                    <a:ea typeface="Times New Roman" panose="02020603050405020304" pitchFamily="12"/>
                    <a:cs typeface="Times New Roman" panose="02020603050405020304" pitchFamily="1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[1]Graph!$C$53:$C$56</c:f>
              <c:strCache>
                <c:ptCount val="4"/>
                <c:pt idx="0">
                  <c:v>أشجار الوريق الطبيعية
Essences feuillues naturelles</c:v>
                </c:pt>
                <c:pt idx="1">
                  <c:v>الأشجارالصمغية الطبيعية
Essences résineuses naturelles </c:v>
                </c:pt>
                <c:pt idx="2">
                  <c:v>أنواع أخرى
Autres</c:v>
                </c:pt>
                <c:pt idx="3">
                  <c:v>ماطورال
Matorral</c:v>
                </c:pt>
              </c:strCache>
            </c:strRef>
          </c:cat>
          <c:val>
            <c:numRef>
              <c:f>[1]Graph!$D$53:$D$56</c:f>
              <c:numCache>
                <c:formatCode>General</c:formatCode>
                <c:ptCount val="4"/>
                <c:pt idx="0">
                  <c:v>173461</c:v>
                </c:pt>
                <c:pt idx="1">
                  <c:v>15715</c:v>
                </c:pt>
                <c:pt idx="2">
                  <c:v>47477</c:v>
                </c:pt>
                <c:pt idx="3">
                  <c:v>188197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  <c:extLst>
      <c:ext uri="{0b15fc19-7d7d-44ad-8c2d-2c3a37ce22c3}">
        <chartProps xmlns="https://web.wps.cn/et/2018/main" chartId="{8dcfb0ae-0ad2-470a-a4c4-d96a33f29014}"/>
      </c:ext>
    </c:extLst>
  </c:chart>
  <c:spPr>
    <a:solidFill>
      <a:srgbClr val="FFFFC0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9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18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توزيع مساحة  المنتوجات الفلاحية الرئيسية (%) مستوى الجهة, 2007 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18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Utilisation de la S A U selon les cultures: niveau région  2007                        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c:rich>
      </c:tx>
      <c:layout>
        <c:manualLayout>
          <c:xMode val="edge"/>
          <c:yMode val="edge"/>
          <c:x val="0.251816107732298"/>
          <c:y val="0.0283505154639175"/>
        </c:manualLayout>
      </c:layout>
      <c:overlay val="0"/>
      <c:spPr>
        <a:noFill/>
        <a:ln w="25400">
          <a:noFill/>
        </a:ln>
      </c:spPr>
    </c:title>
    <c:autoTitleDeleted val="0"/>
    <c:view3D>
      <c:rotX val="45"/>
      <c:rotY val="2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7772596765166"/>
          <c:y val="0.319588031053721"/>
          <c:w val="0.295399690360934"/>
          <c:h val="0.507732597722439"/>
        </c:manualLayout>
      </c:layout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0"/>
          <c:dPt>
            <c:idx val="0"/>
            <c:bubble3D val="0"/>
            <c:explosion val="12"/>
            <c:spPr>
              <a:pattFill prst="sphere">
                <a:fgClr>
                  <a:srgbClr val="808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14"/>
            <c:spPr>
              <a:pattFill prst="weave">
                <a:fgClr>
                  <a:srgbClr val="80206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explosion val="48"/>
            <c:spPr>
              <a:pattFill prst="lgGrid">
                <a:fgClr>
                  <a:srgbClr val="CCFFCC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explosion val="66"/>
            <c:spPr>
              <a:pattFill prst="diagBrick">
                <a:fgClr>
                  <a:srgbClr val="3366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explosion val="34"/>
            <c:spPr>
              <a:pattFill prst="lgCheck">
                <a:fgClr>
                  <a:srgbClr val="FF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explosion val="18"/>
            <c:spPr>
              <a:pattFill prst="shingle">
                <a:fgClr>
                  <a:srgbClr val="69FF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explosion val="32"/>
            <c:spPr>
              <a:pattFill prst="plaid">
                <a:fgClr>
                  <a:srgbClr val="FF808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0817329327175519"/>
                  <c:y val="-0.066722074424913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529956290381862"/>
                  <c:y val="0.0910498340616647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13008780310701"/>
                  <c:y val="0.080591486227077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822263902768552"/>
                  <c:y val="0.0460801191586188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808810896180478"/>
                  <c:y val="-0.0467078566851136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215320712894752"/>
                  <c:y val="-0.117607207605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19253946754064"/>
                  <c:y val="-0.0829897569690634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075" b="0" i="0" u="none" strike="noStrike" kern="1200" baseline="0">
                    <a:solidFill>
                      <a:srgbClr val="000000"/>
                    </a:solidFill>
                    <a:latin typeface="Times New Roman" panose="02020603050405020304" pitchFamily="12"/>
                    <a:ea typeface="Times New Roman" panose="02020603050405020304" pitchFamily="12"/>
                    <a:cs typeface="Times New Roman" panose="02020603050405020304" pitchFamily="1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[1]Graph!$F$23:$F$29</c:f>
              <c:strCache>
                <c:ptCount val="7"/>
                <c:pt idx="0">
                  <c:v>الحبوب
Céréales</c:v>
                </c:pt>
                <c:pt idx="1">
                  <c:v>القطاني
Légumineuses</c:v>
                </c:pt>
                <c:pt idx="2">
                  <c:v>الحبوب الزيتية
Oléagineuses</c:v>
                </c:pt>
                <c:pt idx="3">
                  <c:v>المزروعات الصناعية
Cultures Industrielles</c:v>
                </c:pt>
                <c:pt idx="4">
                  <c:v>مزروعات الكلأ
Fourragères</c:v>
                </c:pt>
                <c:pt idx="5">
                  <c:v>مزروعات المدرجات
Sous Etage</c:v>
                </c:pt>
                <c:pt idx="6">
                  <c:v>اراضي مستريجة
Jachères</c:v>
                </c:pt>
              </c:strCache>
            </c:strRef>
          </c:cat>
          <c:val>
            <c:numRef>
              <c:f>[1]Graph!$G$23:$G$29</c:f>
              <c:numCache>
                <c:formatCode>General</c:formatCode>
                <c:ptCount val="7"/>
                <c:pt idx="0">
                  <c:v>191056</c:v>
                </c:pt>
                <c:pt idx="1">
                  <c:v>28086</c:v>
                </c:pt>
                <c:pt idx="2">
                  <c:v>12400</c:v>
                </c:pt>
                <c:pt idx="3">
                  <c:v>74797</c:v>
                </c:pt>
                <c:pt idx="4">
                  <c:v>38980</c:v>
                </c:pt>
                <c:pt idx="5">
                  <c:v>24510</c:v>
                </c:pt>
                <c:pt idx="6">
                  <c:v>71989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  <c:extLst>
      <c:ext uri="{0b15fc19-7d7d-44ad-8c2d-2c3a37ce22c3}">
        <chartProps xmlns="https://web.wps.cn/et/2018/main" chartId="{6f0231c6-821c-493a-8d0d-66d3c139a417}"/>
      </c:ext>
    </c:extLst>
  </c:chart>
  <c:spPr>
    <a:solidFill>
      <a:srgbClr val="FFFFC0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92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توزيع الإنتاج  للمزروعات الفلاحية الرئيسية (%)  مستوى الجهة,2003</a:t>
            </a:r>
            <a:endParaRPr lang="en-US" sz="8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92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Production des principales cultures : niveau région 2003              </a:t>
            </a:r>
            <a:endParaRPr lang="en-US" sz="8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c:rich>
      </c:tx>
      <c:layout>
        <c:manualLayout>
          <c:xMode val="edge"/>
          <c:yMode val="edge"/>
          <c:x val="0.244921627787181"/>
          <c:y val="0.0450002039900455"/>
        </c:manualLayout>
      </c:layout>
      <c:overlay val="0"/>
      <c:spPr>
        <a:noFill/>
        <a:ln w="25400">
          <a:noFill/>
        </a:ln>
      </c:spPr>
    </c:title>
    <c:autoTitleDeleted val="0"/>
    <c:view3D>
      <c:rotX val="45"/>
      <c:rotY val="7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6061174791767"/>
          <c:y val="0.185"/>
          <c:w val="0.204574459834654"/>
          <c:h val="0.650000000000003"/>
        </c:manualLayout>
      </c:layout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explosion val="31"/>
            <c:spPr>
              <a:pattFill prst="sphere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82"/>
            <c:spPr>
              <a:pattFill prst="diagBrick">
                <a:fgClr>
                  <a:srgbClr val="00FF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explosion val="50"/>
            <c:spPr>
              <a:pattFill prst="shingle">
                <a:fgClr>
                  <a:srgbClr val="3366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pattFill prst="solidDmnd">
                <a:fgClr>
                  <a:srgbClr val="999933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wdDnDiag">
                <a:fgClr>
                  <a:srgbClr val="FF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0589427901865851"/>
                  <c:y val="-0.140445144356956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8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561181472548364"/>
                  <c:y val="0.0110719160104986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8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30091216678148"/>
                  <c:y val="0.139329133858268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8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545678266093514"/>
                  <c:y val="0.0178472440944881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8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60674531573469"/>
                  <c:y val="-0.00627559055118109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800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2"/>
                      <a:ea typeface="Times New Roman" panose="02020603050405020304" pitchFamily="12"/>
                      <a:cs typeface="Times New Roman" panose="02020603050405020304" pitchFamily="1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800" b="0" i="0" u="none" strike="noStrike" kern="1200" baseline="0">
                    <a:solidFill>
                      <a:srgbClr val="000000"/>
                    </a:solidFill>
                    <a:latin typeface="Times New Roman" panose="02020603050405020304" pitchFamily="12"/>
                    <a:ea typeface="Times New Roman" panose="02020603050405020304" pitchFamily="12"/>
                    <a:cs typeface="Times New Roman" panose="02020603050405020304" pitchFamily="1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[1]Graph!$B$23:$B$27</c:f>
              <c:strCache>
                <c:ptCount val="5"/>
                <c:pt idx="0">
                  <c:v>الحبوب
Céréales</c:v>
                </c:pt>
                <c:pt idx="1">
                  <c:v>القطاني
Légumineuses</c:v>
                </c:pt>
                <c:pt idx="2">
                  <c:v>الحبوب الزيتية
Oléagineuses</c:v>
                </c:pt>
                <c:pt idx="3">
                  <c:v>المزروعات الصناعية
Cultures Industrielles</c:v>
                </c:pt>
                <c:pt idx="4">
                  <c:v>مزروعات الكلأ
Fourragères</c:v>
                </c:pt>
              </c:strCache>
            </c:strRef>
          </c:cat>
          <c:val>
            <c:numRef>
              <c:f>[1]Graph!$C$23:$C$27</c:f>
              <c:numCache>
                <c:formatCode>General</c:formatCode>
                <c:ptCount val="5"/>
                <c:pt idx="0">
                  <c:v>2648035</c:v>
                </c:pt>
                <c:pt idx="1">
                  <c:v>214896</c:v>
                </c:pt>
                <c:pt idx="2">
                  <c:v>109900</c:v>
                </c:pt>
                <c:pt idx="3">
                  <c:v>4253459</c:v>
                </c:pt>
                <c:pt idx="4">
                  <c:v>8027812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  <c:extLst>
      <c:ext uri="{0b15fc19-7d7d-44ad-8c2d-2c3a37ce22c3}">
        <chartProps xmlns="https://web.wps.cn/et/2018/main" chartId="{3e38b0a0-fe5b-4a50-9f9e-77dabad216af}"/>
      </c:ext>
    </c:extLst>
  </c:chart>
  <c:spPr>
    <a:solidFill>
      <a:srgbClr val="FFFFC0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925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1150" b="0" i="0" u="none" strike="noStrike" kern="1200" baseline="0">
                <a:solidFill>
                  <a:srgbClr val="000000"/>
                </a:solidFill>
                <a:latin typeface="CG Times"/>
                <a:ea typeface="CG Times"/>
                <a:cs typeface="CG Times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تطور قيمة منتوجات الصيد البحري الساحلي مستوى الجهة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>
              <a:defRPr lang="fr-FR" sz="1150" b="0" i="0" u="none" strike="noStrike" kern="1200" baseline="0">
                <a:solidFill>
                  <a:srgbClr val="000000"/>
                </a:solidFill>
                <a:latin typeface="CG Times"/>
                <a:ea typeface="CG Times"/>
                <a:cs typeface="CG Times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Times New Roman" panose="02020603050405020304" pitchFamily="12"/>
                <a:cs typeface="Times New Roman" panose="02020603050405020304" pitchFamily="12"/>
              </a:rPr>
              <a:t>Valeur  du produit de la pêche : Ports de la région</a:t>
            </a:r>
            <a:endParaRPr lang="en-US" sz="12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c:rich>
      </c:tx>
      <c:layout>
        <c:manualLayout>
          <c:xMode val="edge"/>
          <c:yMode val="edge"/>
          <c:x val="0.216212832550862"/>
          <c:y val="0.032876712328767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952550110251"/>
          <c:y val="0.331506849315071"/>
          <c:w val="0.834657162823923"/>
          <c:h val="0.55068493150685"/>
        </c:manualLayout>
      </c:layout>
      <c:lineChart>
        <c:grouping val="standard"/>
        <c:varyColors val="0"/>
        <c:ser>
          <c:idx val="0"/>
          <c:order val="0"/>
          <c:tx>
            <c:strRef>
              <c:f>[1]Graph!$A$77</c:f>
              <c:strCache>
                <c:ptCount val="1"/>
                <c:pt idx="0">
                  <c:v>Valeur ( en milliers de DH)</c:v>
                </c:pt>
              </c:strCache>
            </c:strRef>
          </c:tx>
          <c:spPr>
            <a:ln w="38100" cap="rnd" cmpd="sng" algn="ctr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9525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cat>
            <c:strRef>
              <c:f>[1]Graph!$B$76:$J$76</c:f>
              <c:strCache>
                <c:ptCount val="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</c:strCache>
            </c:strRef>
          </c:cat>
          <c:val>
            <c:numRef>
              <c:f>[1]Graph!$B$77:$J$77</c:f>
              <c:numCache>
                <c:formatCode>General</c:formatCode>
                <c:ptCount val="9"/>
                <c:pt idx="0">
                  <c:v>123305</c:v>
                </c:pt>
                <c:pt idx="1">
                  <c:v>133499</c:v>
                </c:pt>
                <c:pt idx="2">
                  <c:v>195249</c:v>
                </c:pt>
                <c:pt idx="3">
                  <c:v>179925</c:v>
                </c:pt>
                <c:pt idx="4">
                  <c:v>194171</c:v>
                </c:pt>
                <c:pt idx="5">
                  <c:v>209238</c:v>
                </c:pt>
                <c:pt idx="6">
                  <c:v>243122</c:v>
                </c:pt>
                <c:pt idx="7">
                  <c:v>260389</c:v>
                </c:pt>
                <c:pt idx="8">
                  <c:v>237278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90784"/>
        <c:axId val="144429824"/>
      </c:lineChart>
      <c:catAx>
        <c:axId val="14439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200" b="0" i="0" u="none" strike="noStrike" kern="1200" baseline="0">
                <a:solidFill>
                  <a:srgbClr val="000000"/>
                </a:solidFill>
                <a:latin typeface="Times New Roman" panose="02020603050405020304" pitchFamily="12"/>
                <a:ea typeface="Times New Roman" panose="02020603050405020304" pitchFamily="12"/>
                <a:cs typeface="Times New Roman" panose="02020603050405020304" pitchFamily="12"/>
              </a:defRPr>
            </a:pPr>
          </a:p>
        </c:txPr>
        <c:crossAx val="144429824"/>
        <c:crosses val="autoZero"/>
        <c:auto val="1"/>
        <c:lblAlgn val="ctr"/>
        <c:lblOffset val="100"/>
        <c:tickLblSkip val="1"/>
        <c:noMultiLvlLbl val="0"/>
      </c:catAx>
      <c:valAx>
        <c:axId val="144429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fr-FR" sz="1100" b="0" i="0" u="none" strike="noStrike" kern="1200" baseline="0">
                    <a:solidFill>
                      <a:srgbClr val="000000"/>
                    </a:solidFill>
                    <a:latin typeface="Calibri" panose="020F0502020204030204"/>
                    <a:ea typeface="Calibri" panose="020F0502020204030204"/>
                    <a:cs typeface="Calibri" panose="020F0502020204030204"/>
                  </a:defRPr>
                </a:pPr>
                <a:r>
                  <a:rPr lang="en-US" sz="1125" b="1" i="0" u="none" strike="noStrike" baseline="0">
                    <a:solidFill>
                      <a:srgbClr val="000000"/>
                    </a:solidFill>
                    <a:latin typeface="Times New Roman" panose="02020603050405020304" pitchFamily="12"/>
                    <a:cs typeface="Times New Roman" panose="02020603050405020304" pitchFamily="12"/>
                  </a:rPr>
                  <a:t>En milliers Dh بألف درهم</a:t>
                </a:r>
                <a:endParaRPr lang="en-US" sz="1125" b="1" i="0" u="none" strike="noStrike" baseline="0">
                  <a:solidFill>
                    <a:srgbClr val="000000"/>
                  </a:solidFill>
                  <a:latin typeface="Times New Roman" panose="02020603050405020304" pitchFamily="12"/>
                  <a:cs typeface="Times New Roman" panose="02020603050405020304" pitchFamily="12"/>
                </a:endParaRPr>
              </a:p>
            </c:rich>
          </c:tx>
          <c:layout>
            <c:manualLayout>
              <c:xMode val="edge"/>
              <c:yMode val="edge"/>
              <c:x val="0.015872734218082"/>
              <c:y val="0.3945205479452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200" b="0" i="0" u="none" strike="noStrike" kern="1200" baseline="0">
                <a:solidFill>
                  <a:srgbClr val="000000"/>
                </a:solidFill>
                <a:latin typeface="CG Times"/>
                <a:ea typeface="CG Times"/>
                <a:cs typeface="CG Times"/>
              </a:defRPr>
            </a:pPr>
          </a:p>
        </c:txPr>
        <c:crossAx val="144390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7ab0f6c9-6e68-49f2-ac4b-42a6d88c84d9}"/>
      </c:ext>
    </c:extLst>
  </c:chart>
  <c:spPr>
    <a:solidFill>
      <a:srgbClr val="FFFFC0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150" b="0" i="0" u="none" strike="noStrike" baseline="0">
          <a:solidFill>
            <a:srgbClr val="000000"/>
          </a:solidFill>
          <a:latin typeface="CG Times"/>
          <a:ea typeface="CG Times"/>
          <a:cs typeface="CG Times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3446784"/>
        <c:axId val="123476224"/>
      </c:areaChart>
      <c:catAx>
        <c:axId val="12344678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23476224"/>
        <c:crosses val="autoZero"/>
        <c:auto val="0"/>
        <c:lblAlgn val="ctr"/>
        <c:lblOffset val="100"/>
        <c:noMultiLvlLbl val="0"/>
      </c:catAx>
      <c:valAx>
        <c:axId val="12347622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23446784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cae0748e-3d7f-4228-80ed-4785abea1b28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fr-FR" sz="120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 panose="020B0604020202020204"/>
                <a:cs typeface="Arial" panose="020B0604020202020204"/>
              </a:rPr>
              <a:t>                                                            مساحات مزروعات الفواكه (ب %) بالجهة                                                                           Superficie des plantations fruitières (en %) dans la région</a:t>
            </a:r>
            <a:endParaRPr lang="en-US" sz="11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endParaRPr>
          </a:p>
        </c:rich>
      </c:tx>
      <c:layout>
        <c:manualLayout>
          <c:xMode val="edge"/>
          <c:yMode val="edge"/>
          <c:x val="0.180406463528977"/>
          <c:y val="0.0458891836381415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6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0896350078813"/>
          <c:y val="0.282983055784553"/>
          <c:w val="0.316607298908979"/>
          <c:h val="0.200765005793094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33"/>
          <c:dPt>
            <c:idx val="0"/>
            <c:bubble3D val="0"/>
            <c:spPr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0733588308657627"/>
                  <c:y val="-0.0824909557256002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fr-FR" sz="1200" b="0" i="0" u="none" strike="noStrike" kern="1200" baseline="0">
                        <a:solidFill>
                          <a:srgbClr val="000000"/>
                        </a:solidFill>
                        <a:latin typeface="Arial" panose="020B0604020202020204"/>
                        <a:ea typeface="Arial" panose="020B0604020202020204"/>
                        <a:cs typeface="Arial" panose="020B0604020202020204"/>
                      </a:defRPr>
                    </a:pPr>
                    <a:r>
                      <a:rPr lang="ar-AE" sz="1200" b="0" i="0" u="none" strike="noStrike" baseline="0">
                        <a:solidFill>
                          <a:srgbClr val="000000"/>
                        </a:solidFill>
                        <a:latin typeface="Arial" panose="020B0604020202020204"/>
                        <a:cs typeface="Arial" panose="020B0604020202020204"/>
                      </a:rPr>
                      <a:t>الزيتون              </a:t>
                    </a:r>
                    <a:r>
                      <a:rPr lang="en-US" sz="1200" b="0" i="0" u="none" strike="noStrike" baseline="0">
                        <a:solidFill>
                          <a:srgbClr val="000000"/>
                        </a:solidFill>
                        <a:latin typeface="Arial" panose="020B0604020202020204"/>
                        <a:cs typeface="Arial" panose="020B0604020202020204"/>
                      </a:rPr>
                      <a:t>Oliviers </a:t>
                    </a:r>
                    <a:endParaRPr lang="en-US" sz="1200" b="0" i="0" u="none" strike="noStrike" baseline="0">
                      <a:solidFill>
                        <a:srgbClr val="000000"/>
                      </a:solidFill>
                      <a:latin typeface="Arial" panose="020B0604020202020204"/>
                      <a:cs typeface="Arial" panose="020B0604020202020204"/>
                    </a:endParaRPr>
                  </a:p>
                  <a:p>
                    <a:pPr>
                      <a:defRPr lang="fr-FR" sz="1200" b="0" i="0" u="none" strike="noStrike" kern="1200" baseline="0">
                        <a:solidFill>
                          <a:srgbClr val="000000"/>
                        </a:solidFill>
                        <a:latin typeface="Arial" panose="020B0604020202020204"/>
                        <a:ea typeface="Arial" panose="020B0604020202020204"/>
                        <a:cs typeface="Arial" panose="020B0604020202020204"/>
                      </a:defRPr>
                    </a:pPr>
                    <a:r>
                      <a:rPr lang="en-US" sz="1200" b="0" i="0" u="none" strike="noStrike" baseline="0">
                        <a:solidFill>
                          <a:srgbClr val="000000"/>
                        </a:solidFill>
                        <a:latin typeface="Arial" panose="020B0604020202020204"/>
                        <a:cs typeface="Arial" panose="020B0604020202020204"/>
                      </a:rPr>
                      <a:t>58,50%</a:t>
                    </a:r>
                    <a:endParaRPr lang="en-US" sz="1200" b="0" i="0" u="none" strike="noStrike" baseline="0">
                      <a:solidFill>
                        <a:srgbClr val="000000"/>
                      </a:solidFill>
                      <a:latin typeface="Arial" panose="020B0604020202020204"/>
                      <a:cs typeface="Arial" panose="020B0604020202020204"/>
                    </a:endParaRPr>
                  </a:p>
                </c:rich>
              </c:tx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fr-FR" sz="1200" b="0" i="0" u="none" strike="noStrike" kern="1200" baseline="0">
                      <a:solidFill>
                        <a:srgbClr val="000000"/>
                      </a:solidFill>
                      <a:latin typeface="Arial" panose="020B0604020202020204"/>
                      <a:ea typeface="Arial" panose="020B0604020202020204"/>
                      <a:cs typeface="Arial" panose="020B0604020202020204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fr-FR" sz="1200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numRef>
              <c:f>Graph!$H$80:$H$89</c:f>
              <c:numCache>
                <c:formatCode>General</c:formatCode>
                <c:ptCount val="10"/>
              </c:numCache>
            </c:numRef>
          </c:cat>
          <c:val>
            <c:numRef>
              <c:f>Graph!#REF!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  <c:extLst>
      <c:ext uri="{0b15fc19-7d7d-44ad-8c2d-2c3a37ce22c3}">
        <chartProps xmlns="https://web.wps.cn/et/2018/main" chartId="{42212652-fc88-41e3-bb2d-a9278a77668b}"/>
      </c:ext>
    </c:extLst>
  </c:chart>
  <c:spPr>
    <a:solidFill>
      <a:srgbClr val="E3E3E3"/>
    </a:solidFill>
    <a:ln w="9525" cap="flat" cmpd="sng" algn="ctr">
      <a:noFill/>
      <a:prstDash val="solid"/>
      <a:round/>
    </a:ln>
  </c:spPr>
  <c:txPr>
    <a:bodyPr/>
    <a:lstStyle/>
    <a:p>
      <a:pPr>
        <a:defRPr lang="fr-FR" sz="1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552953531573352"/>
          <c:y val="0.0161016350528743"/>
          <c:w val="0.944704646842665"/>
          <c:h val="0.8842707819417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Graph!$K$12:$K$13</c:f>
              <c:strCache>
                <c:ptCount val="1"/>
                <c:pt idx="0">
                  <c:v>الماعز Caprins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Graph!$J$14:$J$19</c:f>
              <c:strCache>
                <c:ptCount val="6"/>
                <c:pt idx="0">
                  <c:v>  Salé</c:v>
                </c:pt>
                <c:pt idx="1" c:formatCode="#\ ###\ ###">
                  <c:v>  Skhirate-Témara </c:v>
                </c:pt>
                <c:pt idx="2" c:formatCode="#\ ###\ ###">
                  <c:v>  Khémisset </c:v>
                </c:pt>
                <c:pt idx="3" c:formatCode="#\ ###\ ###">
                  <c:v>  Kénitra </c:v>
                </c:pt>
                <c:pt idx="4" c:formatCode="#\ ###\ ###">
                  <c:v>  Sidi Kacem </c:v>
                </c:pt>
                <c:pt idx="5" c:formatCode="#\ ###\ ###">
                  <c:v>  Sidi Slimane</c:v>
                </c:pt>
              </c:strCache>
            </c:strRef>
          </c:cat>
          <c:val>
            <c:numRef>
              <c:f>Graph!$K$14:$K$19</c:f>
              <c:numCache>
                <c:formatCode>0.0</c:formatCode>
                <c:ptCount val="6"/>
                <c:pt idx="0">
                  <c:v>9.9</c:v>
                </c:pt>
                <c:pt idx="1">
                  <c:v>3.44</c:v>
                </c:pt>
                <c:pt idx="2">
                  <c:v>181.94</c:v>
                </c:pt>
                <c:pt idx="3">
                  <c:v>1.497</c:v>
                </c:pt>
                <c:pt idx="4">
                  <c:v>0.957</c:v>
                </c:pt>
                <c:pt idx="5">
                  <c:v>10.311</c:v>
                </c:pt>
              </c:numCache>
            </c:numRef>
          </c:val>
        </c:ser>
        <c:ser>
          <c:idx val="1"/>
          <c:order val="1"/>
          <c:tx>
            <c:strRef>
              <c:f>Graph!$L$12:$L$13</c:f>
              <c:strCache>
                <c:ptCount val="1"/>
                <c:pt idx="0">
                  <c:v>الأغنام Ovins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delete val="1"/>
          </c:dLbls>
          <c:cat>
            <c:strRef>
              <c:f>Graph!$J$14:$J$19</c:f>
              <c:strCache>
                <c:ptCount val="6"/>
                <c:pt idx="0">
                  <c:v>  Salé</c:v>
                </c:pt>
                <c:pt idx="1" c:formatCode="#\ ###\ ###">
                  <c:v>  Skhirate-Témara </c:v>
                </c:pt>
                <c:pt idx="2" c:formatCode="#\ ###\ ###">
                  <c:v>  Khémisset </c:v>
                </c:pt>
                <c:pt idx="3" c:formatCode="#\ ###\ ###">
                  <c:v>  Kénitra </c:v>
                </c:pt>
                <c:pt idx="4" c:formatCode="#\ ###\ ###">
                  <c:v>  Sidi Kacem </c:v>
                </c:pt>
                <c:pt idx="5" c:formatCode="#\ ###\ ###">
                  <c:v>  Sidi Slimane</c:v>
                </c:pt>
              </c:strCache>
            </c:strRef>
          </c:cat>
          <c:val>
            <c:numRef>
              <c:f>Graph!$L$14:$L$19</c:f>
              <c:numCache>
                <c:formatCode>0.0</c:formatCode>
                <c:ptCount val="6"/>
                <c:pt idx="0">
                  <c:v>97.064</c:v>
                </c:pt>
                <c:pt idx="1">
                  <c:v>120.158</c:v>
                </c:pt>
                <c:pt idx="2">
                  <c:v>904.74</c:v>
                </c:pt>
                <c:pt idx="3">
                  <c:v>274.854</c:v>
                </c:pt>
                <c:pt idx="4">
                  <c:v>347.131</c:v>
                </c:pt>
                <c:pt idx="5">
                  <c:v>159.062</c:v>
                </c:pt>
              </c:numCache>
            </c:numRef>
          </c:val>
        </c:ser>
        <c:ser>
          <c:idx val="2"/>
          <c:order val="2"/>
          <c:tx>
            <c:strRef>
              <c:f>Graph!$M$12:$M$13</c:f>
              <c:strCache>
                <c:ptCount val="1"/>
                <c:pt idx="0">
                  <c:v>الأبقار Bovins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elete val="1"/>
          </c:dLbls>
          <c:cat>
            <c:strRef>
              <c:f>Graph!$J$14:$J$19</c:f>
              <c:strCache>
                <c:ptCount val="6"/>
                <c:pt idx="0">
                  <c:v>  Salé</c:v>
                </c:pt>
                <c:pt idx="1" c:formatCode="#\ ###\ ###">
                  <c:v>  Skhirate-Témara </c:v>
                </c:pt>
                <c:pt idx="2" c:formatCode="#\ ###\ ###">
                  <c:v>  Khémisset </c:v>
                </c:pt>
                <c:pt idx="3" c:formatCode="#\ ###\ ###">
                  <c:v>  Kénitra </c:v>
                </c:pt>
                <c:pt idx="4" c:formatCode="#\ ###\ ###">
                  <c:v>  Sidi Kacem </c:v>
                </c:pt>
                <c:pt idx="5" c:formatCode="#\ ###\ ###">
                  <c:v>  Sidi Slimane</c:v>
                </c:pt>
              </c:strCache>
            </c:strRef>
          </c:cat>
          <c:val>
            <c:numRef>
              <c:f>Graph!$M$14:$M$19</c:f>
              <c:numCache>
                <c:formatCode>0.0</c:formatCode>
                <c:ptCount val="6"/>
                <c:pt idx="0">
                  <c:v>17.145</c:v>
                </c:pt>
                <c:pt idx="1">
                  <c:v>25.759</c:v>
                </c:pt>
                <c:pt idx="2">
                  <c:v>150.042</c:v>
                </c:pt>
                <c:pt idx="3">
                  <c:v>188.998</c:v>
                </c:pt>
                <c:pt idx="4">
                  <c:v>100.534</c:v>
                </c:pt>
                <c:pt idx="5">
                  <c:v>49.545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50"/>
        <c:shape val="cylinder"/>
        <c:axId val="144496512"/>
        <c:axId val="144498048"/>
      </c:bar3DChart>
      <c:catAx>
        <c:axId val="1444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fr-FR"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</a:p>
        </c:txPr>
        <c:crossAx val="144498048"/>
        <c:crosses val="autoZero"/>
        <c:auto val="1"/>
        <c:lblAlgn val="ctr"/>
        <c:lblOffset val="100"/>
        <c:noMultiLvlLbl val="0"/>
      </c:catAx>
      <c:valAx>
        <c:axId val="14449804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</a:p>
        </c:txPr>
        <c:crossAx val="14449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5364128959142"/>
          <c:y val="0.0917184973090485"/>
          <c:w val="0.15980560900652"/>
          <c:h val="0.229139425753599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fr-FR" sz="8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573d5c01-3a5f-4f67-a235-ed589f0e05a2}"/>
      </c:ext>
    </c:extLst>
  </c:chart>
  <c:spPr>
    <a:ln w="9525" cap="flat" cmpd="sng" algn="ctr">
      <a:noFill/>
      <a:prstDash val="solid"/>
      <a:round/>
    </a:ln>
  </c:spPr>
  <c:txPr>
    <a:bodyPr/>
    <a:lstStyle/>
    <a:p>
      <a:pPr>
        <a:defRPr lang="fr-FR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7821696"/>
        <c:axId val="87823488"/>
      </c:areaChart>
      <c:catAx>
        <c:axId val="8782169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23488"/>
        <c:crosses val="autoZero"/>
        <c:auto val="0"/>
        <c:lblAlgn val="ctr"/>
        <c:lblOffset val="100"/>
        <c:noMultiLvlLbl val="0"/>
      </c:catAx>
      <c:valAx>
        <c:axId val="878234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21696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f70fe1ab-b80d-4878-b5db-0fdcd3d82e8d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7837696"/>
        <c:axId val="87839488"/>
      </c:areaChart>
      <c:catAx>
        <c:axId val="8783769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39488"/>
        <c:crosses val="autoZero"/>
        <c:auto val="0"/>
        <c:lblAlgn val="ctr"/>
        <c:lblOffset val="100"/>
        <c:noMultiLvlLbl val="0"/>
      </c:catAx>
      <c:valAx>
        <c:axId val="8783948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37696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5599a800-7c49-41c1-8a49-1c5a449e419d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7849600"/>
        <c:axId val="87859584"/>
      </c:areaChart>
      <c:catAx>
        <c:axId val="87849600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59584"/>
        <c:crosses val="autoZero"/>
        <c:auto val="0"/>
        <c:lblAlgn val="ctr"/>
        <c:lblOffset val="100"/>
        <c:noMultiLvlLbl val="0"/>
      </c:catAx>
      <c:valAx>
        <c:axId val="8785958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49600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5605340c-8518-4c2e-905f-a88c64543979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7869696"/>
        <c:axId val="87879680"/>
      </c:areaChart>
      <c:catAx>
        <c:axId val="8786969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79680"/>
        <c:crosses val="autoZero"/>
        <c:auto val="0"/>
        <c:lblAlgn val="ctr"/>
        <c:lblOffset val="100"/>
        <c:noMultiLvlLbl val="0"/>
      </c:catAx>
      <c:valAx>
        <c:axId val="87879680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87869696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2ecdd94a-ebb7-43c0-b24a-c035a24954b1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299008"/>
        <c:axId val="110300544"/>
      </c:areaChart>
      <c:catAx>
        <c:axId val="110299008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300544"/>
        <c:crosses val="autoZero"/>
        <c:auto val="0"/>
        <c:lblAlgn val="ctr"/>
        <c:lblOffset val="100"/>
        <c:noMultiLvlLbl val="0"/>
      </c:catAx>
      <c:valAx>
        <c:axId val="11030054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29900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56f519c6-677e-4534-ac9e-fd2f41364e2c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323200"/>
        <c:axId val="110324736"/>
      </c:areaChart>
      <c:catAx>
        <c:axId val="110323200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324736"/>
        <c:crosses val="autoZero"/>
        <c:auto val="0"/>
        <c:lblAlgn val="ctr"/>
        <c:lblOffset val="100"/>
        <c:noMultiLvlLbl val="0"/>
      </c:catAx>
      <c:valAx>
        <c:axId val="110324736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323200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96ca673d-7ea6-4f9c-8a6f-1d596bc8d997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0330624"/>
        <c:axId val="110332160"/>
      </c:areaChart>
      <c:catAx>
        <c:axId val="11033062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332160"/>
        <c:crosses val="autoZero"/>
        <c:auto val="0"/>
        <c:lblAlgn val="ctr"/>
        <c:lblOffset val="100"/>
        <c:noMultiLvlLbl val="0"/>
      </c:catAx>
      <c:valAx>
        <c:axId val="110332160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rgbClr val="000000"/>
                </a:solidFill>
                <a:latin typeface="Arabic Transparent"/>
                <a:ea typeface="Arabic Transparent"/>
                <a:cs typeface="Arabic Transparent"/>
              </a:defRPr>
            </a:pPr>
          </a:p>
        </c:txPr>
        <c:crossAx val="110330624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  <c:extLst>
      <c:ext uri="{0b15fc19-7d7d-44ad-8c2d-2c3a37ce22c3}">
        <chartProps xmlns="https://web.wps.cn/et/2018/main" chartId="{93fbf4b7-c933-4038-a224-a4f2dd7b663a}"/>
      </c:ext>
    </c:extLst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fr-FR" sz="1000" b="0" i="0" u="none" strike="noStrike" baseline="0">
          <a:solidFill>
            <a:srgbClr val="000000"/>
          </a:solidFill>
          <a:latin typeface="Arabic Transparent"/>
          <a:ea typeface="Arabic Transparent"/>
          <a:cs typeface="Arabic Transparent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4" Type="http://schemas.openxmlformats.org/officeDocument/2006/relationships/chart" Target="../charts/chart14.xml"/><Relationship Id="rId13" Type="http://schemas.openxmlformats.org/officeDocument/2006/relationships/chart" Target="../charts/chart13.xml"/><Relationship Id="rId12" Type="http://schemas.openxmlformats.org/officeDocument/2006/relationships/chart" Target="../charts/chart12.xml"/><Relationship Id="rId11" Type="http://schemas.openxmlformats.org/officeDocument/2006/relationships/chart" Target="../charts/chart11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chart" Target="../charts/chart21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438150</xdr:colOff>
      <xdr:row>59</xdr:row>
      <xdr:rowOff>0</xdr:rowOff>
    </xdr:from>
    <xdr:to>
      <xdr:col>6</xdr:col>
      <xdr:colOff>457200</xdr:colOff>
      <xdr:row>59</xdr:row>
      <xdr:rowOff>0</xdr:rowOff>
    </xdr:to>
    <xdr:graphicFrame>
      <xdr:nvGraphicFramePr>
        <xdr:cNvPr id="4160708" name="Chart 1"/>
        <xdr:cNvGraphicFramePr/>
      </xdr:nvGraphicFramePr>
      <xdr:xfrm>
        <a:off x="5947410" y="2680081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438150</xdr:colOff>
      <xdr:row>68</xdr:row>
      <xdr:rowOff>0</xdr:rowOff>
    </xdr:from>
    <xdr:to>
      <xdr:col>6</xdr:col>
      <xdr:colOff>457200</xdr:colOff>
      <xdr:row>68</xdr:row>
      <xdr:rowOff>0</xdr:rowOff>
    </xdr:to>
    <xdr:graphicFrame>
      <xdr:nvGraphicFramePr>
        <xdr:cNvPr id="4160709" name="Chart 1867"/>
        <xdr:cNvGraphicFramePr/>
      </xdr:nvGraphicFramePr>
      <xdr:xfrm>
        <a:off x="5947410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438150</xdr:colOff>
      <xdr:row>59</xdr:row>
      <xdr:rowOff>0</xdr:rowOff>
    </xdr:from>
    <xdr:to>
      <xdr:col>6</xdr:col>
      <xdr:colOff>457200</xdr:colOff>
      <xdr:row>59</xdr:row>
      <xdr:rowOff>0</xdr:rowOff>
    </xdr:to>
    <xdr:graphicFrame>
      <xdr:nvGraphicFramePr>
        <xdr:cNvPr id="4160711" name="Chart 1"/>
        <xdr:cNvGraphicFramePr/>
      </xdr:nvGraphicFramePr>
      <xdr:xfrm>
        <a:off x="5947410" y="2680081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438150</xdr:colOff>
      <xdr:row>68</xdr:row>
      <xdr:rowOff>0</xdr:rowOff>
    </xdr:from>
    <xdr:to>
      <xdr:col>7</xdr:col>
      <xdr:colOff>457200</xdr:colOff>
      <xdr:row>68</xdr:row>
      <xdr:rowOff>0</xdr:rowOff>
    </xdr:to>
    <xdr:graphicFrame>
      <xdr:nvGraphicFramePr>
        <xdr:cNvPr id="4160712" name="Chart 1867"/>
        <xdr:cNvGraphicFramePr/>
      </xdr:nvGraphicFramePr>
      <xdr:xfrm>
        <a:off x="6814185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438150</xdr:colOff>
      <xdr:row>68</xdr:row>
      <xdr:rowOff>0</xdr:rowOff>
    </xdr:from>
    <xdr:to>
      <xdr:col>8</xdr:col>
      <xdr:colOff>457200</xdr:colOff>
      <xdr:row>68</xdr:row>
      <xdr:rowOff>0</xdr:rowOff>
    </xdr:to>
    <xdr:graphicFrame>
      <xdr:nvGraphicFramePr>
        <xdr:cNvPr id="4160713" name="Chart 1867"/>
        <xdr:cNvGraphicFramePr/>
      </xdr:nvGraphicFramePr>
      <xdr:xfrm>
        <a:off x="7830820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438150</xdr:colOff>
      <xdr:row>33</xdr:row>
      <xdr:rowOff>0</xdr:rowOff>
    </xdr:from>
    <xdr:to>
      <xdr:col>6</xdr:col>
      <xdr:colOff>457200</xdr:colOff>
      <xdr:row>33</xdr:row>
      <xdr:rowOff>0</xdr:rowOff>
    </xdr:to>
    <xdr:graphicFrame>
      <xdr:nvGraphicFramePr>
        <xdr:cNvPr id="13" name="Chart 1"/>
        <xdr:cNvGraphicFramePr/>
      </xdr:nvGraphicFramePr>
      <xdr:xfrm>
        <a:off x="5947410" y="1432687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438150</xdr:colOff>
      <xdr:row>42</xdr:row>
      <xdr:rowOff>0</xdr:rowOff>
    </xdr:from>
    <xdr:to>
      <xdr:col>6</xdr:col>
      <xdr:colOff>457200</xdr:colOff>
      <xdr:row>42</xdr:row>
      <xdr:rowOff>0</xdr:rowOff>
    </xdr:to>
    <xdr:graphicFrame>
      <xdr:nvGraphicFramePr>
        <xdr:cNvPr id="14" name="Chart 1867"/>
        <xdr:cNvGraphicFramePr/>
      </xdr:nvGraphicFramePr>
      <xdr:xfrm>
        <a:off x="5947410" y="1889315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438150</xdr:colOff>
      <xdr:row>33</xdr:row>
      <xdr:rowOff>0</xdr:rowOff>
    </xdr:from>
    <xdr:to>
      <xdr:col>6</xdr:col>
      <xdr:colOff>457200</xdr:colOff>
      <xdr:row>33</xdr:row>
      <xdr:rowOff>0</xdr:rowOff>
    </xdr:to>
    <xdr:graphicFrame>
      <xdr:nvGraphicFramePr>
        <xdr:cNvPr id="15" name="Chart 1"/>
        <xdr:cNvGraphicFramePr/>
      </xdr:nvGraphicFramePr>
      <xdr:xfrm>
        <a:off x="5947410" y="1432687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438150</xdr:colOff>
      <xdr:row>42</xdr:row>
      <xdr:rowOff>0</xdr:rowOff>
    </xdr:from>
    <xdr:to>
      <xdr:col>7</xdr:col>
      <xdr:colOff>457200</xdr:colOff>
      <xdr:row>42</xdr:row>
      <xdr:rowOff>0</xdr:rowOff>
    </xdr:to>
    <xdr:graphicFrame>
      <xdr:nvGraphicFramePr>
        <xdr:cNvPr id="16" name="Chart 1867"/>
        <xdr:cNvGraphicFramePr/>
      </xdr:nvGraphicFramePr>
      <xdr:xfrm>
        <a:off x="6814185" y="1889315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438150</xdr:colOff>
      <xdr:row>59</xdr:row>
      <xdr:rowOff>0</xdr:rowOff>
    </xdr:from>
    <xdr:to>
      <xdr:col>6</xdr:col>
      <xdr:colOff>457200</xdr:colOff>
      <xdr:row>59</xdr:row>
      <xdr:rowOff>0</xdr:rowOff>
    </xdr:to>
    <xdr:graphicFrame>
      <xdr:nvGraphicFramePr>
        <xdr:cNvPr id="22" name="Chart 1"/>
        <xdr:cNvGraphicFramePr/>
      </xdr:nvGraphicFramePr>
      <xdr:xfrm>
        <a:off x="5947410" y="2680081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438150</xdr:colOff>
      <xdr:row>68</xdr:row>
      <xdr:rowOff>0</xdr:rowOff>
    </xdr:from>
    <xdr:to>
      <xdr:col>6</xdr:col>
      <xdr:colOff>457200</xdr:colOff>
      <xdr:row>68</xdr:row>
      <xdr:rowOff>0</xdr:rowOff>
    </xdr:to>
    <xdr:graphicFrame>
      <xdr:nvGraphicFramePr>
        <xdr:cNvPr id="23" name="Chart 1867"/>
        <xdr:cNvGraphicFramePr/>
      </xdr:nvGraphicFramePr>
      <xdr:xfrm>
        <a:off x="5947410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438150</xdr:colOff>
      <xdr:row>59</xdr:row>
      <xdr:rowOff>0</xdr:rowOff>
    </xdr:from>
    <xdr:to>
      <xdr:col>6</xdr:col>
      <xdr:colOff>457200</xdr:colOff>
      <xdr:row>59</xdr:row>
      <xdr:rowOff>0</xdr:rowOff>
    </xdr:to>
    <xdr:graphicFrame>
      <xdr:nvGraphicFramePr>
        <xdr:cNvPr id="24" name="Chart 1"/>
        <xdr:cNvGraphicFramePr/>
      </xdr:nvGraphicFramePr>
      <xdr:xfrm>
        <a:off x="5947410" y="26800810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438150</xdr:colOff>
      <xdr:row>68</xdr:row>
      <xdr:rowOff>0</xdr:rowOff>
    </xdr:from>
    <xdr:to>
      <xdr:col>7</xdr:col>
      <xdr:colOff>457200</xdr:colOff>
      <xdr:row>68</xdr:row>
      <xdr:rowOff>0</xdr:rowOff>
    </xdr:to>
    <xdr:graphicFrame>
      <xdr:nvGraphicFramePr>
        <xdr:cNvPr id="25" name="Chart 1867"/>
        <xdr:cNvGraphicFramePr/>
      </xdr:nvGraphicFramePr>
      <xdr:xfrm>
        <a:off x="6814185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438150</xdr:colOff>
      <xdr:row>68</xdr:row>
      <xdr:rowOff>0</xdr:rowOff>
    </xdr:from>
    <xdr:to>
      <xdr:col>8</xdr:col>
      <xdr:colOff>457200</xdr:colOff>
      <xdr:row>68</xdr:row>
      <xdr:rowOff>0</xdr:rowOff>
    </xdr:to>
    <xdr:graphicFrame>
      <xdr:nvGraphicFramePr>
        <xdr:cNvPr id="26" name="Chart 1867"/>
        <xdr:cNvGraphicFramePr/>
      </xdr:nvGraphicFramePr>
      <xdr:xfrm>
        <a:off x="7830820" y="31367095"/>
        <a:ext cx="1905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381000</xdr:colOff>
      <xdr:row>68</xdr:row>
      <xdr:rowOff>0</xdr:rowOff>
    </xdr:from>
    <xdr:to>
      <xdr:col>1</xdr:col>
      <xdr:colOff>409575</xdr:colOff>
      <xdr:row>68</xdr:row>
      <xdr:rowOff>0</xdr:rowOff>
    </xdr:to>
    <xdr:sp>
      <xdr:nvSpPr>
        <xdr:cNvPr id="4251749" name="AutoShape 1"/>
        <xdr:cNvSpPr/>
      </xdr:nvSpPr>
      <xdr:spPr>
        <a:xfrm>
          <a:off x="1456055" y="28684220"/>
          <a:ext cx="285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381000</xdr:colOff>
      <xdr:row>68</xdr:row>
      <xdr:rowOff>0</xdr:rowOff>
    </xdr:from>
    <xdr:to>
      <xdr:col>1</xdr:col>
      <xdr:colOff>409575</xdr:colOff>
      <xdr:row>68</xdr:row>
      <xdr:rowOff>0</xdr:rowOff>
    </xdr:to>
    <xdr:sp>
      <xdr:nvSpPr>
        <xdr:cNvPr id="4251750" name="AutoShape 2"/>
        <xdr:cNvSpPr/>
      </xdr:nvSpPr>
      <xdr:spPr>
        <a:xfrm>
          <a:off x="1456055" y="28684220"/>
          <a:ext cx="2857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>
      <xdr:nvSpPr>
        <xdr:cNvPr id="4251751" name="AutoShape 3"/>
        <xdr:cNvSpPr/>
      </xdr:nvSpPr>
      <xdr:spPr>
        <a:xfrm>
          <a:off x="9584690" y="2823654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66</xdr:row>
      <xdr:rowOff>0</xdr:rowOff>
    </xdr:from>
    <xdr:to>
      <xdr:col>9</xdr:col>
      <xdr:colOff>0</xdr:colOff>
      <xdr:row>66</xdr:row>
      <xdr:rowOff>0</xdr:rowOff>
    </xdr:to>
    <xdr:sp>
      <xdr:nvSpPr>
        <xdr:cNvPr id="4251752" name="AutoShape 4"/>
        <xdr:cNvSpPr/>
      </xdr:nvSpPr>
      <xdr:spPr>
        <a:xfrm>
          <a:off x="9584690" y="2823654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26</xdr:col>
      <xdr:colOff>676275</xdr:colOff>
      <xdr:row>88</xdr:row>
      <xdr:rowOff>304800</xdr:rowOff>
    </xdr:from>
    <xdr:to>
      <xdr:col>35</xdr:col>
      <xdr:colOff>95250</xdr:colOff>
      <xdr:row>109</xdr:row>
      <xdr:rowOff>76200</xdr:rowOff>
    </xdr:to>
    <xdr:graphicFrame>
      <xdr:nvGraphicFramePr>
        <xdr:cNvPr id="3562061" name="Chart 15"/>
        <xdr:cNvGraphicFramePr/>
      </xdr:nvGraphicFramePr>
      <xdr:xfrm>
        <a:off x="21687155" y="24793575"/>
        <a:ext cx="6019800" cy="3657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809625</xdr:colOff>
      <xdr:row>76</xdr:row>
      <xdr:rowOff>104775</xdr:rowOff>
    </xdr:from>
    <xdr:to>
      <xdr:col>13</xdr:col>
      <xdr:colOff>0</xdr:colOff>
      <xdr:row>87</xdr:row>
      <xdr:rowOff>238125</xdr:rowOff>
    </xdr:to>
    <xdr:graphicFrame>
      <xdr:nvGraphicFramePr>
        <xdr:cNvPr id="3562062" name="Chart 17"/>
        <xdr:cNvGraphicFramePr/>
      </xdr:nvGraphicFramePr>
      <xdr:xfrm>
        <a:off x="10742930" y="20154900"/>
        <a:ext cx="733425" cy="4333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118</xdr:row>
      <xdr:rowOff>9525</xdr:rowOff>
    </xdr:from>
    <xdr:to>
      <xdr:col>6</xdr:col>
      <xdr:colOff>714375</xdr:colOff>
      <xdr:row>142</xdr:row>
      <xdr:rowOff>47625</xdr:rowOff>
    </xdr:to>
    <xdr:graphicFrame>
      <xdr:nvGraphicFramePr>
        <xdr:cNvPr id="3562063" name="Chart 18"/>
        <xdr:cNvGraphicFramePr/>
      </xdr:nvGraphicFramePr>
      <xdr:xfrm>
        <a:off x="104775" y="29841825"/>
        <a:ext cx="6871335" cy="3924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657225</xdr:colOff>
      <xdr:row>60</xdr:row>
      <xdr:rowOff>180975</xdr:rowOff>
    </xdr:from>
    <xdr:to>
      <xdr:col>13</xdr:col>
      <xdr:colOff>0</xdr:colOff>
      <xdr:row>69</xdr:row>
      <xdr:rowOff>266700</xdr:rowOff>
    </xdr:to>
    <xdr:graphicFrame>
      <xdr:nvGraphicFramePr>
        <xdr:cNvPr id="3562064" name="Chart 19"/>
        <xdr:cNvGraphicFramePr/>
      </xdr:nvGraphicFramePr>
      <xdr:xfrm>
        <a:off x="10666730" y="17030700"/>
        <a:ext cx="809625" cy="1895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238125</xdr:colOff>
      <xdr:row>107</xdr:row>
      <xdr:rowOff>123825</xdr:rowOff>
    </xdr:from>
    <xdr:to>
      <xdr:col>9</xdr:col>
      <xdr:colOff>352425</xdr:colOff>
      <xdr:row>130</xdr:row>
      <xdr:rowOff>95250</xdr:rowOff>
    </xdr:to>
    <xdr:graphicFrame>
      <xdr:nvGraphicFramePr>
        <xdr:cNvPr id="3562065" name="Chart 20"/>
        <xdr:cNvGraphicFramePr/>
      </xdr:nvGraphicFramePr>
      <xdr:xfrm>
        <a:off x="7214235" y="28174950"/>
        <a:ext cx="1789430" cy="3695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57</xdr:row>
      <xdr:rowOff>47625</xdr:rowOff>
    </xdr:from>
    <xdr:to>
      <xdr:col>6</xdr:col>
      <xdr:colOff>800100</xdr:colOff>
      <xdr:row>81</xdr:row>
      <xdr:rowOff>0</xdr:rowOff>
    </xdr:to>
    <xdr:graphicFrame>
      <xdr:nvGraphicFramePr>
        <xdr:cNvPr id="3562066" name="Chart 25"/>
        <xdr:cNvGraphicFramePr/>
      </xdr:nvGraphicFramePr>
      <xdr:xfrm>
        <a:off x="0" y="16154400"/>
        <a:ext cx="6976110" cy="54197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</xdr:row>
      <xdr:rowOff>276225</xdr:rowOff>
    </xdr:from>
    <xdr:to>
      <xdr:col>5</xdr:col>
      <xdr:colOff>1028700</xdr:colOff>
      <xdr:row>12</xdr:row>
      <xdr:rowOff>9525</xdr:rowOff>
    </xdr:to>
    <xdr:graphicFrame>
      <xdr:nvGraphicFramePr>
        <xdr:cNvPr id="3562067" name="Graphique 9"/>
        <xdr:cNvGraphicFramePr/>
      </xdr:nvGraphicFramePr>
      <xdr:xfrm>
        <a:off x="0" y="2305685"/>
        <a:ext cx="5687695" cy="3792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0.00718</cdr:x>
      <cdr:y>0.01131</cdr:y>
    </cdr:from>
    <cdr:to>
      <cdr:x>0.00718</cdr:x>
      <cdr:y>0.01131</cdr:y>
    </cdr:to>
    <cdr:sp>
      <cdr:nvSpPr>
        <cdr:cNvPr id="2" name="Rectangle 1"/>
        <cdr:cNvSpPr>
          <a14:cpLocks xmlns:a14="http://schemas.microsoft.com/office/drawing/2010/main" noChangeArrowheads="1"/>
        </cdr:cNvSpPr>
      </cdr:nvSpPr>
      <cdr:spPr xmlns:a="http://schemas.openxmlformats.org/drawingml/2006/main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/>
        <a:ln w="9525">
          <a:noFill/>
          <a:miter lim="800000"/>
        </a:ln>
      </cdr:spPr>
      <cdr:txBody xmlns:a="http://schemas.openxmlformats.org/drawingml/2006/main">
        <a:bodyPr/>
        <a:lstStyle/>
        <a:p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msallak\Bureau\ANNUAIRE\annuaire%202004\ann%20r&#233;g%202004\1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  <sheetName val="agriculture"/>
      <sheetName val="Forêt"/>
      <sheetName val="Pêche"/>
      <sheetName val="Graph"/>
    </sheetNames>
    <sheetDataSet>
      <sheetData sheetId="0"/>
      <sheetData sheetId="1"/>
      <sheetData sheetId="2"/>
      <sheetData sheetId="3"/>
      <sheetData sheetId="4">
        <row r="23">
          <cell r="B23" t="str">
            <v>الحبوب
Céréales</v>
          </cell>
          <cell r="C23">
            <v>2648035</v>
          </cell>
        </row>
        <row r="23">
          <cell r="F23" t="str">
            <v>الحبوب
Céréales</v>
          </cell>
          <cell r="G23">
            <v>191056</v>
          </cell>
        </row>
        <row r="24">
          <cell r="B24" t="str">
            <v>القطاني
Légumineuses</v>
          </cell>
          <cell r="C24">
            <v>214896</v>
          </cell>
        </row>
        <row r="24">
          <cell r="F24" t="str">
            <v>القطاني
Légumineuses</v>
          </cell>
          <cell r="G24">
            <v>28086</v>
          </cell>
        </row>
        <row r="25">
          <cell r="B25" t="str">
            <v>الحبوب الزيتية
Oléagineuses</v>
          </cell>
          <cell r="C25">
            <v>109900</v>
          </cell>
        </row>
        <row r="25">
          <cell r="F25" t="str">
            <v>الحبوب الزيتية
Oléagineuses</v>
          </cell>
          <cell r="G25">
            <v>12400</v>
          </cell>
        </row>
        <row r="26">
          <cell r="B26" t="str">
            <v>المزروعات الصناعية
Cultures Industrielles</v>
          </cell>
          <cell r="C26">
            <v>4253459</v>
          </cell>
        </row>
        <row r="26">
          <cell r="F26" t="str">
            <v>المزروعات الصناعية
Cultures Industrielles</v>
          </cell>
          <cell r="G26">
            <v>74797</v>
          </cell>
        </row>
        <row r="27">
          <cell r="B27" t="str">
            <v>مزروعات الكلأ
Fourragères</v>
          </cell>
          <cell r="C27">
            <v>8027812</v>
          </cell>
        </row>
        <row r="27">
          <cell r="F27" t="str">
            <v>مزروعات الكلأ
Fourragères</v>
          </cell>
          <cell r="G27">
            <v>38980</v>
          </cell>
        </row>
        <row r="28">
          <cell r="F28" t="str">
            <v>مزروعات المدرجات
Sous Etage</v>
          </cell>
          <cell r="G28">
            <v>24510</v>
          </cell>
        </row>
        <row r="29">
          <cell r="F29" t="str">
            <v>اراضي مستريجة
Jachères</v>
          </cell>
          <cell r="G29">
            <v>71989</v>
          </cell>
        </row>
        <row r="53">
          <cell r="C53" t="str">
            <v>أشجار الوريق الطبيعية
Essences feuillues naturelles</v>
          </cell>
          <cell r="D53">
            <v>173461</v>
          </cell>
        </row>
        <row r="54">
          <cell r="C54" t="str">
            <v>الأشجارالصمغية الطبيعية
Essences résineuses naturelles </v>
          </cell>
          <cell r="D54">
            <v>15715</v>
          </cell>
        </row>
        <row r="55">
          <cell r="C55" t="str">
            <v>أنواع أخرى
Autres</v>
          </cell>
          <cell r="D55">
            <v>47477</v>
          </cell>
        </row>
        <row r="56">
          <cell r="C56" t="str">
            <v>ماطورال
Matorral</v>
          </cell>
          <cell r="D56">
            <v>188197</v>
          </cell>
        </row>
        <row r="73">
          <cell r="B73">
            <v>1995</v>
          </cell>
          <cell r="C73">
            <v>1996</v>
          </cell>
          <cell r="D73" t="str">
            <v>1997</v>
          </cell>
          <cell r="E73">
            <v>1998</v>
          </cell>
          <cell r="F73">
            <v>1999</v>
          </cell>
          <cell r="G73">
            <v>2000</v>
          </cell>
          <cell r="H73">
            <v>2001</v>
          </cell>
          <cell r="I73">
            <v>2002</v>
          </cell>
          <cell r="J73">
            <v>2003</v>
          </cell>
        </row>
        <row r="74">
          <cell r="B74">
            <v>26875</v>
          </cell>
          <cell r="C74">
            <v>18649</v>
          </cell>
          <cell r="D74">
            <v>16531</v>
          </cell>
          <cell r="E74">
            <v>18507</v>
          </cell>
          <cell r="F74">
            <v>23847</v>
          </cell>
          <cell r="G74">
            <v>26219</v>
          </cell>
          <cell r="H74">
            <v>42411</v>
          </cell>
          <cell r="I74">
            <v>26846</v>
          </cell>
          <cell r="J74">
            <v>28399</v>
          </cell>
        </row>
        <row r="76">
          <cell r="B76">
            <v>1995</v>
          </cell>
          <cell r="C76">
            <v>1996</v>
          </cell>
          <cell r="D76" t="str">
            <v>1997</v>
          </cell>
          <cell r="E76">
            <v>1998</v>
          </cell>
          <cell r="F76">
            <v>1999</v>
          </cell>
          <cell r="G76">
            <v>2000</v>
          </cell>
          <cell r="H76">
            <v>2001</v>
          </cell>
          <cell r="I76">
            <v>2002</v>
          </cell>
          <cell r="J76">
            <v>2003</v>
          </cell>
        </row>
        <row r="77">
          <cell r="A77" t="str">
            <v>Valeur ( en milliers de DH)</v>
          </cell>
          <cell r="B77">
            <v>123305</v>
          </cell>
          <cell r="C77">
            <v>133499</v>
          </cell>
          <cell r="D77">
            <v>195249</v>
          </cell>
          <cell r="E77">
            <v>179925</v>
          </cell>
          <cell r="F77">
            <v>194171</v>
          </cell>
          <cell r="G77">
            <v>209238</v>
          </cell>
          <cell r="H77">
            <v>243122</v>
          </cell>
          <cell r="I77">
            <v>260389</v>
          </cell>
          <cell r="J77">
            <v>237278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L137"/>
  <sheetViews>
    <sheetView view="pageBreakPreview" zoomScale="75" zoomScaleNormal="86" topLeftCell="A25" workbookViewId="0">
      <selection activeCell="Q62" sqref="Q62"/>
    </sheetView>
  </sheetViews>
  <sheetFormatPr defaultColWidth="11" defaultRowHeight="20.25"/>
  <cols>
    <col min="1" max="1" width="19.3714285714286" style="413" customWidth="1"/>
    <col min="2" max="3" width="11" style="414"/>
    <col min="4" max="5" width="8.87619047619048" style="414" customWidth="1"/>
    <col min="6" max="7" width="12.6285714285714" style="414" customWidth="1"/>
    <col min="8" max="8" width="10.1238095238095" style="414" customWidth="1"/>
    <col min="9" max="9" width="12.8761904761905" style="414" customWidth="1"/>
    <col min="10" max="10" width="10.247619047619" style="414" customWidth="1"/>
    <col min="11" max="11" width="14.1238095238095" style="415" customWidth="1"/>
    <col min="12" max="12" width="4.75238095238095" style="8" customWidth="1"/>
    <col min="13" max="16384" width="11" style="414"/>
  </cols>
  <sheetData>
    <row r="1" ht="42.75" customHeight="1" spans="1:11">
      <c r="A1" s="416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</row>
    <row r="2" ht="45" customHeight="1" spans="1:11">
      <c r="A2" s="416" t="s">
        <v>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</row>
    <row r="3" ht="35.1" customHeight="1" spans="1:11">
      <c r="A3" s="416"/>
      <c r="B3" s="417"/>
      <c r="C3" s="417"/>
      <c r="D3" s="417"/>
      <c r="E3" s="417"/>
      <c r="F3" s="417"/>
      <c r="G3" s="417"/>
      <c r="H3" s="417"/>
      <c r="I3" s="417"/>
      <c r="J3" s="417"/>
      <c r="K3" s="449"/>
    </row>
    <row r="4" ht="35.1" customHeight="1" spans="1:11">
      <c r="A4" s="457" t="s">
        <v>2</v>
      </c>
      <c r="B4" s="418"/>
      <c r="C4" s="418"/>
      <c r="D4" s="418"/>
      <c r="E4" s="418"/>
      <c r="F4" s="418"/>
      <c r="G4" s="419"/>
      <c r="H4" s="8"/>
      <c r="I4" s="450"/>
      <c r="J4" s="451" t="s">
        <v>3</v>
      </c>
      <c r="K4" s="451"/>
    </row>
    <row r="5" ht="35.1" customHeight="1" spans="1:11">
      <c r="A5" s="420"/>
      <c r="B5" s="421"/>
      <c r="C5" s="422"/>
      <c r="D5" s="422"/>
      <c r="E5" s="422"/>
      <c r="F5" s="422"/>
      <c r="G5" s="422"/>
      <c r="H5" s="422"/>
      <c r="I5" s="421"/>
      <c r="J5" s="421"/>
      <c r="K5" s="452"/>
    </row>
    <row r="6" s="411" customFormat="1" ht="35.1" customHeight="1" spans="1:12">
      <c r="A6" s="423"/>
      <c r="B6" s="424"/>
      <c r="C6" s="425" t="s">
        <v>4</v>
      </c>
      <c r="D6" s="425"/>
      <c r="E6" s="425"/>
      <c r="F6" s="425"/>
      <c r="G6" s="425"/>
      <c r="H6" s="425"/>
      <c r="I6" s="425"/>
      <c r="J6" s="425"/>
      <c r="K6" s="453" t="s">
        <v>5</v>
      </c>
      <c r="L6" s="429"/>
    </row>
    <row r="7" s="411" customFormat="1" ht="35.1" customHeight="1" spans="1:12">
      <c r="A7" s="426" t="s">
        <v>6</v>
      </c>
      <c r="B7" s="427" t="s">
        <v>7</v>
      </c>
      <c r="C7" s="427"/>
      <c r="D7" s="427"/>
      <c r="E7" s="427"/>
      <c r="F7" s="427"/>
      <c r="G7" s="427"/>
      <c r="H7" s="427"/>
      <c r="I7" s="427"/>
      <c r="J7" s="427"/>
      <c r="K7" s="418"/>
      <c r="L7" s="429"/>
    </row>
    <row r="8" s="411" customFormat="1" ht="35.1" customHeight="1" spans="1:12">
      <c r="A8" s="420"/>
      <c r="B8" s="428"/>
      <c r="C8" s="428"/>
      <c r="D8" s="428"/>
      <c r="E8" s="428"/>
      <c r="F8" s="428"/>
      <c r="G8" s="428"/>
      <c r="H8" s="428"/>
      <c r="I8" s="428"/>
      <c r="J8" s="428"/>
      <c r="K8" s="418"/>
      <c r="L8" s="429"/>
    </row>
    <row r="9" s="411" customFormat="1" ht="35.1" customHeight="1" spans="1:12">
      <c r="A9" s="420"/>
      <c r="B9" s="424"/>
      <c r="C9" s="425" t="s">
        <v>8</v>
      </c>
      <c r="D9" s="425"/>
      <c r="E9" s="425"/>
      <c r="F9" s="425"/>
      <c r="G9" s="425"/>
      <c r="H9" s="425"/>
      <c r="I9" s="425"/>
      <c r="J9" s="425"/>
      <c r="K9" s="453" t="s">
        <v>9</v>
      </c>
      <c r="L9" s="429"/>
    </row>
    <row r="10" s="411" customFormat="1" ht="35.1" customHeight="1" spans="1:12">
      <c r="A10" s="426" t="s">
        <v>10</v>
      </c>
      <c r="B10" s="373" t="s">
        <v>11</v>
      </c>
      <c r="C10" s="373"/>
      <c r="D10" s="373"/>
      <c r="E10" s="373"/>
      <c r="F10" s="373"/>
      <c r="G10" s="373"/>
      <c r="H10" s="373"/>
      <c r="I10" s="373"/>
      <c r="J10" s="373"/>
      <c r="K10" s="418"/>
      <c r="L10" s="429"/>
    </row>
    <row r="11" s="411" customFormat="1" ht="35.1" customHeight="1" spans="1:12">
      <c r="A11" s="420"/>
      <c r="B11" s="118"/>
      <c r="C11" s="429"/>
      <c r="D11" s="429"/>
      <c r="E11" s="429"/>
      <c r="F11" s="429"/>
      <c r="G11" s="429"/>
      <c r="H11" s="429"/>
      <c r="I11" s="429"/>
      <c r="J11" s="429"/>
      <c r="K11" s="418"/>
      <c r="L11" s="429"/>
    </row>
    <row r="12" s="411" customFormat="1" ht="35.1" customHeight="1" spans="1:12">
      <c r="A12" s="430"/>
      <c r="B12" s="424"/>
      <c r="C12" s="425" t="s">
        <v>12</v>
      </c>
      <c r="D12" s="425"/>
      <c r="E12" s="425"/>
      <c r="F12" s="425"/>
      <c r="G12" s="425"/>
      <c r="H12" s="425"/>
      <c r="I12" s="425"/>
      <c r="J12" s="425"/>
      <c r="K12" s="453" t="s">
        <v>13</v>
      </c>
      <c r="L12" s="429"/>
    </row>
    <row r="13" s="411" customFormat="1" ht="35.1" customHeight="1" spans="1:12">
      <c r="A13" s="458" t="s">
        <v>14</v>
      </c>
      <c r="B13" s="373" t="s">
        <v>15</v>
      </c>
      <c r="C13" s="373"/>
      <c r="D13" s="373"/>
      <c r="E13" s="373"/>
      <c r="F13" s="373"/>
      <c r="G13" s="373"/>
      <c r="H13" s="373"/>
      <c r="I13" s="373"/>
      <c r="J13" s="373"/>
      <c r="K13" s="418"/>
      <c r="L13" s="429"/>
    </row>
    <row r="14" s="411" customFormat="1" ht="35.1" customHeight="1" spans="1:12">
      <c r="A14" s="420"/>
      <c r="B14" s="432"/>
      <c r="C14" s="429"/>
      <c r="D14" s="429"/>
      <c r="E14" s="429"/>
      <c r="F14" s="429"/>
      <c r="G14" s="429"/>
      <c r="H14" s="429"/>
      <c r="I14" s="429"/>
      <c r="J14" s="429"/>
      <c r="K14" s="418"/>
      <c r="L14" s="429"/>
    </row>
    <row r="15" s="411" customFormat="1" ht="35.1" customHeight="1" spans="1:12">
      <c r="A15" s="433"/>
      <c r="B15" s="434"/>
      <c r="C15" s="435" t="s">
        <v>16</v>
      </c>
      <c r="D15" s="435"/>
      <c r="E15" s="435"/>
      <c r="F15" s="435"/>
      <c r="G15" s="435"/>
      <c r="H15" s="435"/>
      <c r="I15" s="435"/>
      <c r="J15" s="435"/>
      <c r="K15" s="453" t="s">
        <v>17</v>
      </c>
      <c r="L15" s="429"/>
    </row>
    <row r="16" s="411" customFormat="1" ht="35.1" customHeight="1" spans="1:12">
      <c r="A16" s="458" t="s">
        <v>18</v>
      </c>
      <c r="B16" s="459" t="s">
        <v>19</v>
      </c>
      <c r="C16" s="373"/>
      <c r="D16" s="373"/>
      <c r="E16" s="373"/>
      <c r="F16" s="373"/>
      <c r="G16" s="373"/>
      <c r="H16" s="373"/>
      <c r="I16" s="373"/>
      <c r="J16" s="373"/>
      <c r="K16" s="418"/>
      <c r="L16" s="429"/>
    </row>
    <row r="17" s="411" customFormat="1" ht="35.1" customHeight="1" spans="1:12">
      <c r="A17" s="420"/>
      <c r="B17" s="432"/>
      <c r="C17" s="429"/>
      <c r="D17" s="429"/>
      <c r="E17" s="429"/>
      <c r="F17" s="429"/>
      <c r="G17" s="429"/>
      <c r="H17" s="429"/>
      <c r="I17" s="429"/>
      <c r="J17" s="429"/>
      <c r="K17" s="418"/>
      <c r="L17" s="429"/>
    </row>
    <row r="18" s="411" customFormat="1" ht="35.1" customHeight="1" spans="1:12">
      <c r="A18" s="420"/>
      <c r="B18" s="436"/>
      <c r="C18" s="435" t="s">
        <v>20</v>
      </c>
      <c r="D18" s="435"/>
      <c r="E18" s="435"/>
      <c r="F18" s="435"/>
      <c r="G18" s="435"/>
      <c r="H18" s="435"/>
      <c r="I18" s="435"/>
      <c r="J18" s="435"/>
      <c r="K18" s="453" t="s">
        <v>21</v>
      </c>
      <c r="L18" s="429"/>
    </row>
    <row r="19" s="411" customFormat="1" ht="35.1" customHeight="1" spans="1:12">
      <c r="A19" s="458" t="s">
        <v>22</v>
      </c>
      <c r="B19" s="459" t="s">
        <v>23</v>
      </c>
      <c r="C19" s="373"/>
      <c r="D19" s="373"/>
      <c r="E19" s="373"/>
      <c r="F19" s="373"/>
      <c r="G19" s="373"/>
      <c r="H19" s="373"/>
      <c r="I19" s="373"/>
      <c r="J19" s="373"/>
      <c r="K19" s="418"/>
      <c r="L19" s="429"/>
    </row>
    <row r="20" s="411" customFormat="1" ht="35.1" customHeight="1" spans="1:12">
      <c r="A20" s="420"/>
      <c r="B20" s="432"/>
      <c r="C20" s="429"/>
      <c r="D20" s="429"/>
      <c r="E20" s="429"/>
      <c r="F20" s="429"/>
      <c r="G20" s="429"/>
      <c r="H20" s="429"/>
      <c r="I20" s="429"/>
      <c r="J20" s="429"/>
      <c r="K20" s="418"/>
      <c r="L20" s="429"/>
    </row>
    <row r="21" s="411" customFormat="1" ht="35.1" customHeight="1" spans="1:12">
      <c r="A21" s="420"/>
      <c r="B21" s="436"/>
      <c r="C21" s="435" t="s">
        <v>24</v>
      </c>
      <c r="D21" s="435"/>
      <c r="E21" s="435"/>
      <c r="F21" s="435"/>
      <c r="G21" s="435"/>
      <c r="H21" s="435"/>
      <c r="I21" s="435"/>
      <c r="J21" s="435"/>
      <c r="K21" s="453" t="s">
        <v>25</v>
      </c>
      <c r="L21" s="429"/>
    </row>
    <row r="22" s="411" customFormat="1" ht="35.1" customHeight="1" spans="1:12">
      <c r="A22" s="458" t="s">
        <v>26</v>
      </c>
      <c r="B22" s="459" t="s">
        <v>27</v>
      </c>
      <c r="C22" s="373"/>
      <c r="D22" s="373"/>
      <c r="E22" s="373"/>
      <c r="F22" s="373"/>
      <c r="G22" s="373"/>
      <c r="H22" s="373"/>
      <c r="I22" s="373"/>
      <c r="J22" s="373"/>
      <c r="K22" s="418"/>
      <c r="L22" s="429"/>
    </row>
    <row r="23" s="411" customFormat="1" ht="35.1" customHeight="1" spans="1:12">
      <c r="A23" s="420"/>
      <c r="B23" s="432"/>
      <c r="C23" s="429"/>
      <c r="D23" s="429"/>
      <c r="E23" s="429"/>
      <c r="F23" s="429"/>
      <c r="G23" s="429"/>
      <c r="H23" s="429"/>
      <c r="I23" s="429"/>
      <c r="J23" s="429"/>
      <c r="K23" s="418"/>
      <c r="L23" s="429"/>
    </row>
    <row r="24" s="411" customFormat="1" ht="35.1" customHeight="1" spans="1:12">
      <c r="A24" s="420"/>
      <c r="B24" s="436"/>
      <c r="C24" s="435" t="s">
        <v>28</v>
      </c>
      <c r="D24" s="435"/>
      <c r="E24" s="435"/>
      <c r="F24" s="435"/>
      <c r="G24" s="435"/>
      <c r="H24" s="435"/>
      <c r="I24" s="435"/>
      <c r="J24" s="435"/>
      <c r="K24" s="453" t="s">
        <v>29</v>
      </c>
      <c r="L24" s="429"/>
    </row>
    <row r="25" s="411" customFormat="1" ht="35.1" customHeight="1" spans="1:12">
      <c r="A25" s="460" t="s">
        <v>30</v>
      </c>
      <c r="B25" s="373" t="s">
        <v>31</v>
      </c>
      <c r="C25" s="373"/>
      <c r="D25" s="373"/>
      <c r="E25" s="373"/>
      <c r="F25" s="373"/>
      <c r="G25" s="373"/>
      <c r="H25" s="373"/>
      <c r="I25" s="373"/>
      <c r="J25" s="373"/>
      <c r="K25" s="418"/>
      <c r="L25" s="429"/>
    </row>
    <row r="26" s="411" customFormat="1" ht="35.1" customHeight="1" spans="1:12">
      <c r="A26" s="420"/>
      <c r="B26" s="432"/>
      <c r="C26" s="429"/>
      <c r="D26" s="429"/>
      <c r="E26" s="429"/>
      <c r="F26" s="429"/>
      <c r="G26" s="429"/>
      <c r="H26" s="429"/>
      <c r="I26" s="429"/>
      <c r="J26" s="429"/>
      <c r="K26" s="418"/>
      <c r="L26" s="429"/>
    </row>
    <row r="27" s="411" customFormat="1" ht="35.1" customHeight="1" spans="1:12">
      <c r="A27" s="420"/>
      <c r="B27" s="436"/>
      <c r="C27" s="425" t="s">
        <v>32</v>
      </c>
      <c r="D27" s="425"/>
      <c r="E27" s="425"/>
      <c r="F27" s="425"/>
      <c r="G27" s="425"/>
      <c r="H27" s="425"/>
      <c r="I27" s="425"/>
      <c r="J27" s="425"/>
      <c r="K27" s="453" t="s">
        <v>33</v>
      </c>
      <c r="L27" s="429"/>
    </row>
    <row r="28" s="411" customFormat="1" ht="35.1" customHeight="1" spans="1:12">
      <c r="A28" s="460" t="s">
        <v>34</v>
      </c>
      <c r="B28" s="438" t="s">
        <v>35</v>
      </c>
      <c r="C28" s="438"/>
      <c r="D28" s="438"/>
      <c r="E28" s="438"/>
      <c r="F28" s="438"/>
      <c r="G28" s="438"/>
      <c r="H28" s="438"/>
      <c r="I28" s="438"/>
      <c r="J28" s="444"/>
      <c r="K28" s="418"/>
      <c r="L28" s="429"/>
    </row>
    <row r="29" s="411" customFormat="1" ht="35.1" customHeight="1" spans="1:12">
      <c r="A29" s="420"/>
      <c r="B29" s="432"/>
      <c r="C29" s="429"/>
      <c r="D29" s="429"/>
      <c r="E29" s="429"/>
      <c r="F29" s="429"/>
      <c r="G29" s="429"/>
      <c r="H29" s="429"/>
      <c r="I29" s="429"/>
      <c r="J29" s="429"/>
      <c r="K29" s="418"/>
      <c r="L29" s="429"/>
    </row>
    <row r="30" s="411" customFormat="1" ht="35.1" customHeight="1" spans="1:12">
      <c r="A30" s="420"/>
      <c r="B30" s="436"/>
      <c r="C30" s="439" t="s">
        <v>36</v>
      </c>
      <c r="D30" s="439"/>
      <c r="E30" s="439"/>
      <c r="F30" s="439"/>
      <c r="G30" s="439"/>
      <c r="H30" s="439"/>
      <c r="I30" s="439"/>
      <c r="J30" s="439"/>
      <c r="K30" s="453" t="s">
        <v>37</v>
      </c>
      <c r="L30" s="429"/>
    </row>
    <row r="31" s="411" customFormat="1" ht="35.1" customHeight="1" spans="1:12">
      <c r="A31" s="460" t="s">
        <v>38</v>
      </c>
      <c r="B31" s="438" t="s">
        <v>39</v>
      </c>
      <c r="C31" s="438"/>
      <c r="D31" s="438"/>
      <c r="E31" s="438"/>
      <c r="F31" s="438"/>
      <c r="G31" s="438"/>
      <c r="H31" s="438"/>
      <c r="I31" s="438"/>
      <c r="J31" s="444"/>
      <c r="K31" s="418"/>
      <c r="L31" s="429"/>
    </row>
    <row r="32" s="411" customFormat="1" ht="35.1" customHeight="1" spans="1:12">
      <c r="A32" s="420"/>
      <c r="B32" s="432"/>
      <c r="C32" s="429"/>
      <c r="D32" s="429"/>
      <c r="E32" s="429"/>
      <c r="F32" s="429"/>
      <c r="G32" s="429"/>
      <c r="H32" s="429"/>
      <c r="I32" s="429"/>
      <c r="J32" s="429"/>
      <c r="K32" s="418"/>
      <c r="L32" s="429"/>
    </row>
    <row r="33" s="411" customFormat="1" ht="35.1" customHeight="1" spans="1:12">
      <c r="A33" s="420"/>
      <c r="B33" s="436"/>
      <c r="C33" s="439" t="s">
        <v>40</v>
      </c>
      <c r="D33" s="439"/>
      <c r="E33" s="439"/>
      <c r="F33" s="439"/>
      <c r="G33" s="439"/>
      <c r="H33" s="439"/>
      <c r="I33" s="439"/>
      <c r="J33" s="439"/>
      <c r="K33" s="453" t="s">
        <v>41</v>
      </c>
      <c r="L33" s="429"/>
    </row>
    <row r="34" s="411" customFormat="1" ht="35.1" customHeight="1" spans="1:12">
      <c r="A34" s="460" t="s">
        <v>42</v>
      </c>
      <c r="B34" s="438" t="s">
        <v>43</v>
      </c>
      <c r="C34" s="438"/>
      <c r="D34" s="438"/>
      <c r="E34" s="438"/>
      <c r="F34" s="438"/>
      <c r="G34" s="438"/>
      <c r="H34" s="438"/>
      <c r="I34" s="438"/>
      <c r="J34" s="444"/>
      <c r="K34" s="418"/>
      <c r="L34" s="429"/>
    </row>
    <row r="35" s="411" customFormat="1" ht="35.1" customHeight="1" spans="1:12">
      <c r="A35" s="420"/>
      <c r="B35" s="429"/>
      <c r="C35" s="429"/>
      <c r="D35" s="429"/>
      <c r="E35" s="429"/>
      <c r="F35" s="429"/>
      <c r="G35" s="429"/>
      <c r="H35" s="429"/>
      <c r="I35" s="429"/>
      <c r="J35" s="429"/>
      <c r="K35" s="418"/>
      <c r="L35" s="429"/>
    </row>
    <row r="36" s="411" customFormat="1" ht="35.1" customHeight="1" spans="1:12">
      <c r="A36" s="420"/>
      <c r="B36" s="440"/>
      <c r="C36" s="439" t="s">
        <v>44</v>
      </c>
      <c r="D36" s="439"/>
      <c r="E36" s="439"/>
      <c r="F36" s="439"/>
      <c r="G36" s="439"/>
      <c r="H36" s="439"/>
      <c r="I36" s="439"/>
      <c r="J36" s="439"/>
      <c r="K36" s="453" t="s">
        <v>45</v>
      </c>
      <c r="L36" s="429"/>
    </row>
    <row r="37" s="411" customFormat="1" ht="35.1" customHeight="1" spans="1:12">
      <c r="A37" s="460" t="s">
        <v>46</v>
      </c>
      <c r="B37" s="438" t="s">
        <v>47</v>
      </c>
      <c r="C37" s="438"/>
      <c r="D37" s="438"/>
      <c r="E37" s="438"/>
      <c r="F37" s="438"/>
      <c r="G37" s="438"/>
      <c r="H37" s="438"/>
      <c r="I37" s="438"/>
      <c r="J37" s="444"/>
      <c r="K37" s="418"/>
      <c r="L37" s="429"/>
    </row>
    <row r="38" s="411" customFormat="1" ht="35.1" customHeight="1" spans="1:12">
      <c r="A38" s="420"/>
      <c r="B38" s="432"/>
      <c r="C38" s="429"/>
      <c r="D38" s="429"/>
      <c r="E38" s="429"/>
      <c r="F38" s="429"/>
      <c r="G38" s="429"/>
      <c r="H38" s="429"/>
      <c r="I38" s="429"/>
      <c r="J38" s="429"/>
      <c r="K38" s="418"/>
      <c r="L38" s="429"/>
    </row>
    <row r="39" s="411" customFormat="1" ht="35.1" customHeight="1" spans="1:12">
      <c r="A39" s="420"/>
      <c r="B39" s="440"/>
      <c r="C39" s="439" t="s">
        <v>48</v>
      </c>
      <c r="D39" s="439"/>
      <c r="E39" s="439"/>
      <c r="F39" s="439"/>
      <c r="G39" s="439"/>
      <c r="H39" s="439"/>
      <c r="I39" s="439"/>
      <c r="J39" s="439"/>
      <c r="K39" s="453" t="s">
        <v>49</v>
      </c>
      <c r="L39" s="429"/>
    </row>
    <row r="40" s="411" customFormat="1" ht="35.1" customHeight="1" spans="1:12">
      <c r="A40" s="460" t="s">
        <v>50</v>
      </c>
      <c r="B40" s="459" t="s">
        <v>51</v>
      </c>
      <c r="C40" s="373"/>
      <c r="D40" s="373"/>
      <c r="E40" s="373"/>
      <c r="F40" s="373"/>
      <c r="G40" s="373"/>
      <c r="H40" s="373"/>
      <c r="I40" s="373"/>
      <c r="J40" s="444"/>
      <c r="K40" s="418"/>
      <c r="L40" s="429"/>
    </row>
    <row r="41" s="411" customFormat="1" ht="35.1" customHeight="1" spans="1:12">
      <c r="A41" s="420"/>
      <c r="B41" s="432"/>
      <c r="C41" s="429"/>
      <c r="D41" s="429"/>
      <c r="E41" s="429"/>
      <c r="F41" s="429"/>
      <c r="G41" s="429"/>
      <c r="H41" s="429"/>
      <c r="I41" s="429"/>
      <c r="J41" s="429"/>
      <c r="K41" s="418"/>
      <c r="L41" s="429"/>
    </row>
    <row r="42" s="411" customFormat="1" ht="35.1" customHeight="1" spans="1:12">
      <c r="A42" s="420"/>
      <c r="B42" s="441"/>
      <c r="C42" s="439" t="s">
        <v>52</v>
      </c>
      <c r="D42" s="439"/>
      <c r="E42" s="439"/>
      <c r="F42" s="439"/>
      <c r="G42" s="439"/>
      <c r="H42" s="439"/>
      <c r="I42" s="439"/>
      <c r="J42" s="439"/>
      <c r="K42" s="453" t="s">
        <v>53</v>
      </c>
      <c r="L42" s="429"/>
    </row>
    <row r="43" s="411" customFormat="1" ht="35.1" customHeight="1" spans="1:12">
      <c r="A43" s="460" t="s">
        <v>54</v>
      </c>
      <c r="B43" s="438" t="s">
        <v>55</v>
      </c>
      <c r="C43" s="438"/>
      <c r="D43" s="438"/>
      <c r="E43" s="438"/>
      <c r="F43" s="438"/>
      <c r="G43" s="438"/>
      <c r="H43" s="438"/>
      <c r="I43" s="438"/>
      <c r="J43" s="438"/>
      <c r="K43" s="452"/>
      <c r="L43" s="429"/>
    </row>
    <row r="44" s="411" customFormat="1" ht="35.1" customHeight="1" spans="1:12">
      <c r="A44" s="420"/>
      <c r="B44" s="429"/>
      <c r="C44" s="429"/>
      <c r="D44" s="429"/>
      <c r="E44" s="429"/>
      <c r="F44" s="429"/>
      <c r="G44" s="429"/>
      <c r="H44" s="429"/>
      <c r="I44" s="429"/>
      <c r="J44" s="429"/>
      <c r="K44" s="418"/>
      <c r="L44" s="429"/>
    </row>
    <row r="45" s="411" customFormat="1" ht="35.1" customHeight="1" spans="1:12">
      <c r="A45" s="430"/>
      <c r="B45" s="440"/>
      <c r="C45" s="439" t="s">
        <v>56</v>
      </c>
      <c r="D45" s="439"/>
      <c r="E45" s="439"/>
      <c r="F45" s="439"/>
      <c r="G45" s="439"/>
      <c r="H45" s="439"/>
      <c r="I45" s="439"/>
      <c r="J45" s="439"/>
      <c r="K45" s="453" t="s">
        <v>57</v>
      </c>
      <c r="L45" s="429"/>
    </row>
    <row r="46" s="411" customFormat="1" ht="35.1" customHeight="1" spans="1:12">
      <c r="A46" s="458" t="s">
        <v>58</v>
      </c>
      <c r="B46" s="438" t="s">
        <v>59</v>
      </c>
      <c r="C46" s="438"/>
      <c r="D46" s="438"/>
      <c r="E46" s="438"/>
      <c r="F46" s="438"/>
      <c r="G46" s="438"/>
      <c r="H46" s="438"/>
      <c r="I46" s="438"/>
      <c r="J46" s="438"/>
      <c r="K46" s="418"/>
      <c r="L46" s="429"/>
    </row>
    <row r="47" s="411" customFormat="1" ht="35.1" customHeight="1" spans="1:12">
      <c r="A47" s="431"/>
      <c r="B47" s="427"/>
      <c r="C47" s="429"/>
      <c r="D47" s="429"/>
      <c r="E47" s="429"/>
      <c r="F47" s="429"/>
      <c r="G47" s="429"/>
      <c r="H47" s="429"/>
      <c r="I47" s="429"/>
      <c r="J47" s="429"/>
      <c r="K47" s="418"/>
      <c r="L47" s="429"/>
    </row>
    <row r="48" s="411" customFormat="1" ht="35.1" customHeight="1" spans="1:12">
      <c r="A48" s="420"/>
      <c r="B48" s="424"/>
      <c r="C48" s="439" t="s">
        <v>60</v>
      </c>
      <c r="D48" s="439"/>
      <c r="E48" s="439"/>
      <c r="F48" s="439"/>
      <c r="G48" s="439"/>
      <c r="H48" s="439"/>
      <c r="I48" s="439"/>
      <c r="J48" s="439"/>
      <c r="K48" s="453" t="s">
        <v>61</v>
      </c>
      <c r="L48" s="429"/>
    </row>
    <row r="49" s="411" customFormat="1" ht="35.1" customHeight="1" spans="1:12">
      <c r="A49" s="458" t="s">
        <v>62</v>
      </c>
      <c r="B49" s="438" t="s">
        <v>63</v>
      </c>
      <c r="C49" s="438"/>
      <c r="D49" s="438"/>
      <c r="E49" s="438"/>
      <c r="F49" s="438"/>
      <c r="G49" s="438"/>
      <c r="H49" s="438"/>
      <c r="I49" s="438"/>
      <c r="J49" s="438"/>
      <c r="K49" s="418"/>
      <c r="L49" s="429"/>
    </row>
    <row r="50" s="411" customFormat="1" ht="35.1" customHeight="1" spans="1:12">
      <c r="A50" s="431"/>
      <c r="B50" s="429"/>
      <c r="C50" s="429"/>
      <c r="D50" s="429"/>
      <c r="E50" s="429"/>
      <c r="F50" s="429"/>
      <c r="G50" s="429"/>
      <c r="H50" s="429"/>
      <c r="I50" s="429"/>
      <c r="J50" s="429"/>
      <c r="K50" s="418"/>
      <c r="L50" s="429"/>
    </row>
    <row r="51" s="411" customFormat="1" ht="35.1" customHeight="1" spans="1:12">
      <c r="A51" s="430"/>
      <c r="B51" s="439" t="s">
        <v>64</v>
      </c>
      <c r="C51" s="439"/>
      <c r="D51" s="439"/>
      <c r="E51" s="439"/>
      <c r="F51" s="439"/>
      <c r="G51" s="439"/>
      <c r="H51" s="439"/>
      <c r="I51" s="439"/>
      <c r="J51" s="439"/>
      <c r="K51" s="453" t="s">
        <v>65</v>
      </c>
      <c r="L51" s="429"/>
    </row>
    <row r="52" s="411" customFormat="1" ht="35.1" customHeight="1" spans="1:12">
      <c r="A52" s="426" t="s">
        <v>66</v>
      </c>
      <c r="B52" s="442" t="s">
        <v>67</v>
      </c>
      <c r="C52" s="442"/>
      <c r="D52" s="442"/>
      <c r="E52" s="442"/>
      <c r="F52" s="442"/>
      <c r="G52" s="442"/>
      <c r="H52" s="442"/>
      <c r="I52" s="442"/>
      <c r="J52" s="442"/>
      <c r="K52" s="418"/>
      <c r="L52" s="429"/>
    </row>
    <row r="53" s="411" customFormat="1" ht="35.1" customHeight="1" spans="1:12">
      <c r="A53" s="420"/>
      <c r="B53" s="429"/>
      <c r="C53" s="429"/>
      <c r="D53" s="429"/>
      <c r="E53" s="429"/>
      <c r="F53" s="429"/>
      <c r="G53" s="429"/>
      <c r="H53" s="429"/>
      <c r="I53" s="429"/>
      <c r="J53" s="429"/>
      <c r="K53" s="418"/>
      <c r="L53" s="429"/>
    </row>
    <row r="54" s="411" customFormat="1" ht="35.1" customHeight="1" spans="1:12">
      <c r="A54" s="430"/>
      <c r="B54" s="439" t="s">
        <v>68</v>
      </c>
      <c r="C54" s="443"/>
      <c r="D54" s="443"/>
      <c r="E54" s="443"/>
      <c r="F54" s="443"/>
      <c r="G54" s="443"/>
      <c r="H54" s="443"/>
      <c r="I54" s="443"/>
      <c r="J54" s="443"/>
      <c r="K54" s="453" t="s">
        <v>69</v>
      </c>
      <c r="L54" s="429"/>
    </row>
    <row r="55" s="412" customFormat="1" ht="35.1" customHeight="1" spans="1:12">
      <c r="A55" s="458" t="s">
        <v>70</v>
      </c>
      <c r="B55" s="442" t="s">
        <v>71</v>
      </c>
      <c r="C55" s="444"/>
      <c r="D55" s="444"/>
      <c r="E55" s="444"/>
      <c r="F55" s="444"/>
      <c r="G55" s="444"/>
      <c r="H55" s="444"/>
      <c r="I55" s="444"/>
      <c r="J55" s="444"/>
      <c r="K55" s="418"/>
      <c r="L55" s="454"/>
    </row>
    <row r="56" ht="35.1" customHeight="1" spans="1:11">
      <c r="A56" s="445"/>
      <c r="B56" s="429"/>
      <c r="C56" s="446"/>
      <c r="D56" s="446"/>
      <c r="E56" s="446"/>
      <c r="F56" s="446"/>
      <c r="G56" s="446"/>
      <c r="H56" s="446"/>
      <c r="I56" s="446"/>
      <c r="J56" s="446"/>
      <c r="K56" s="455"/>
    </row>
    <row r="57" ht="35.1" customHeight="1" spans="1:11">
      <c r="A57" s="445"/>
      <c r="B57" s="447" t="s">
        <v>72</v>
      </c>
      <c r="C57" s="443"/>
      <c r="D57" s="443"/>
      <c r="E57" s="443"/>
      <c r="F57" s="443"/>
      <c r="G57" s="443"/>
      <c r="H57" s="443"/>
      <c r="I57" s="443"/>
      <c r="J57" s="443"/>
      <c r="K57" s="456" t="s">
        <v>73</v>
      </c>
    </row>
    <row r="58" ht="35.1" customHeight="1" spans="1:11">
      <c r="A58" s="461" t="s">
        <v>74</v>
      </c>
      <c r="B58" s="442" t="s">
        <v>75</v>
      </c>
      <c r="C58" s="444"/>
      <c r="D58" s="444"/>
      <c r="E58" s="444"/>
      <c r="F58" s="444"/>
      <c r="G58" s="444"/>
      <c r="H58" s="444"/>
      <c r="I58" s="444"/>
      <c r="J58" s="444"/>
      <c r="K58" s="455"/>
    </row>
    <row r="59" ht="35.1" customHeight="1" spans="1:11">
      <c r="A59" s="445"/>
      <c r="B59" s="446"/>
      <c r="C59" s="446"/>
      <c r="D59" s="446"/>
      <c r="E59" s="446"/>
      <c r="F59" s="446"/>
      <c r="G59" s="446"/>
      <c r="H59" s="446"/>
      <c r="I59" s="446"/>
      <c r="J59" s="446"/>
      <c r="K59" s="455"/>
    </row>
    <row r="60" ht="35.1" customHeight="1" spans="1:11">
      <c r="A60" s="445"/>
      <c r="B60" s="439" t="s">
        <v>76</v>
      </c>
      <c r="C60" s="443"/>
      <c r="D60" s="443"/>
      <c r="E60" s="443"/>
      <c r="F60" s="443"/>
      <c r="G60" s="443"/>
      <c r="H60" s="443"/>
      <c r="I60" s="443"/>
      <c r="J60" s="443"/>
      <c r="K60" s="456" t="s">
        <v>77</v>
      </c>
    </row>
    <row r="61" ht="35.1" customHeight="1" spans="1:11">
      <c r="A61" s="461" t="s">
        <v>78</v>
      </c>
      <c r="B61" s="373" t="s">
        <v>79</v>
      </c>
      <c r="C61" s="444"/>
      <c r="D61" s="444"/>
      <c r="E61" s="444"/>
      <c r="F61" s="444"/>
      <c r="G61" s="444"/>
      <c r="H61" s="444"/>
      <c r="I61" s="444"/>
      <c r="J61" s="444"/>
      <c r="K61" s="455"/>
    </row>
    <row r="62" ht="35.1" customHeight="1" spans="1:11">
      <c r="A62" s="445"/>
      <c r="B62" s="446"/>
      <c r="C62" s="446"/>
      <c r="D62" s="446"/>
      <c r="E62" s="446"/>
      <c r="F62" s="446"/>
      <c r="G62" s="446"/>
      <c r="H62" s="446"/>
      <c r="I62" s="446"/>
      <c r="J62" s="446"/>
      <c r="K62" s="455"/>
    </row>
    <row r="63" ht="35.1" customHeight="1" spans="1:11">
      <c r="A63" s="445"/>
      <c r="B63" s="447" t="s">
        <v>80</v>
      </c>
      <c r="C63" s="443"/>
      <c r="D63" s="443"/>
      <c r="E63" s="443"/>
      <c r="F63" s="443"/>
      <c r="G63" s="443"/>
      <c r="H63" s="443"/>
      <c r="I63" s="443"/>
      <c r="J63" s="443"/>
      <c r="K63" s="456" t="s">
        <v>81</v>
      </c>
    </row>
    <row r="64" ht="35.1" customHeight="1" spans="1:11">
      <c r="A64" s="461" t="s">
        <v>82</v>
      </c>
      <c r="B64" s="442" t="s">
        <v>83</v>
      </c>
      <c r="C64" s="444"/>
      <c r="D64" s="444"/>
      <c r="E64" s="444"/>
      <c r="F64" s="444"/>
      <c r="G64" s="444"/>
      <c r="H64" s="444"/>
      <c r="I64" s="444"/>
      <c r="J64" s="444"/>
      <c r="K64" s="455"/>
    </row>
    <row r="65" ht="35.1" customHeight="1" spans="1:11">
      <c r="A65" s="445"/>
      <c r="B65" s="446"/>
      <c r="C65" s="446"/>
      <c r="D65" s="446"/>
      <c r="E65" s="446"/>
      <c r="F65" s="446"/>
      <c r="G65" s="446"/>
      <c r="H65" s="446"/>
      <c r="I65" s="446"/>
      <c r="J65" s="446"/>
      <c r="K65" s="455"/>
    </row>
    <row r="66" ht="35.1" customHeight="1" spans="1:11">
      <c r="A66" s="445"/>
      <c r="B66" s="447" t="s">
        <v>84</v>
      </c>
      <c r="C66" s="443"/>
      <c r="D66" s="443"/>
      <c r="E66" s="443"/>
      <c r="F66" s="443"/>
      <c r="G66" s="443"/>
      <c r="H66" s="443"/>
      <c r="I66" s="443"/>
      <c r="J66" s="443"/>
      <c r="K66" s="456" t="s">
        <v>85</v>
      </c>
    </row>
    <row r="67" ht="35.1" customHeight="1" spans="1:11">
      <c r="A67" s="461" t="s">
        <v>86</v>
      </c>
      <c r="B67" s="442" t="s">
        <v>87</v>
      </c>
      <c r="C67" s="444"/>
      <c r="D67" s="444"/>
      <c r="E67" s="444"/>
      <c r="F67" s="444"/>
      <c r="G67" s="444"/>
      <c r="H67" s="444"/>
      <c r="I67" s="444"/>
      <c r="J67" s="444"/>
      <c r="K67" s="455"/>
    </row>
    <row r="68" ht="35.1" customHeight="1" spans="1:11">
      <c r="A68" s="445"/>
      <c r="B68" s="446"/>
      <c r="C68" s="446"/>
      <c r="D68" s="446"/>
      <c r="E68" s="446"/>
      <c r="F68" s="446"/>
      <c r="G68" s="446"/>
      <c r="H68" s="446"/>
      <c r="I68" s="446"/>
      <c r="J68" s="446"/>
      <c r="K68" s="455"/>
    </row>
    <row r="69" ht="35.1" customHeight="1" spans="1:11">
      <c r="A69" s="445"/>
      <c r="B69" s="447" t="s">
        <v>88</v>
      </c>
      <c r="C69" s="447"/>
      <c r="D69" s="447"/>
      <c r="E69" s="447"/>
      <c r="F69" s="447"/>
      <c r="G69" s="447"/>
      <c r="H69" s="447"/>
      <c r="I69" s="447"/>
      <c r="J69" s="447"/>
      <c r="K69" s="456" t="s">
        <v>89</v>
      </c>
    </row>
    <row r="70" ht="35.1" customHeight="1" spans="1:11">
      <c r="A70" s="461" t="s">
        <v>90</v>
      </c>
      <c r="B70" s="462" t="s">
        <v>91</v>
      </c>
      <c r="C70" s="444"/>
      <c r="D70" s="444"/>
      <c r="E70" s="444"/>
      <c r="F70" s="444"/>
      <c r="G70" s="444"/>
      <c r="H70" s="444"/>
      <c r="I70" s="444"/>
      <c r="J70" s="444"/>
      <c r="K70" s="455"/>
    </row>
    <row r="71" ht="35.1" customHeight="1" spans="1:11">
      <c r="A71" s="445"/>
      <c r="B71" s="446"/>
      <c r="C71" s="446"/>
      <c r="D71" s="446"/>
      <c r="E71" s="446"/>
      <c r="F71" s="446"/>
      <c r="G71" s="446"/>
      <c r="H71" s="446"/>
      <c r="I71" s="446"/>
      <c r="J71" s="446"/>
      <c r="K71" s="455"/>
    </row>
    <row r="72" ht="35.1" customHeight="1" spans="1:11">
      <c r="A72" s="445"/>
      <c r="B72" s="447" t="s">
        <v>92</v>
      </c>
      <c r="C72" s="447"/>
      <c r="D72" s="447"/>
      <c r="E72" s="447"/>
      <c r="F72" s="447"/>
      <c r="G72" s="447"/>
      <c r="H72" s="447"/>
      <c r="I72" s="447"/>
      <c r="J72" s="447"/>
      <c r="K72" s="456" t="s">
        <v>93</v>
      </c>
    </row>
    <row r="73" ht="35.1" customHeight="1" spans="1:11">
      <c r="A73" s="461" t="s">
        <v>94</v>
      </c>
      <c r="B73" s="442" t="s">
        <v>95</v>
      </c>
      <c r="C73" s="444"/>
      <c r="D73" s="444"/>
      <c r="E73" s="444"/>
      <c r="F73" s="444"/>
      <c r="G73" s="444"/>
      <c r="H73" s="444"/>
      <c r="I73" s="444"/>
      <c r="J73" s="444"/>
      <c r="K73" s="455"/>
    </row>
    <row r="74" ht="35.1" customHeight="1" spans="1:11">
      <c r="A74" s="445"/>
      <c r="B74" s="446"/>
      <c r="C74" s="446"/>
      <c r="D74" s="446"/>
      <c r="E74" s="446"/>
      <c r="F74" s="446"/>
      <c r="G74" s="446"/>
      <c r="H74" s="446"/>
      <c r="I74" s="446"/>
      <c r="J74" s="446"/>
      <c r="K74" s="455"/>
    </row>
    <row r="75" ht="35.1" customHeight="1" spans="1:11">
      <c r="A75" s="445"/>
      <c r="B75" s="447" t="s">
        <v>96</v>
      </c>
      <c r="C75" s="447"/>
      <c r="D75" s="447"/>
      <c r="E75" s="447"/>
      <c r="F75" s="447"/>
      <c r="G75" s="447"/>
      <c r="H75" s="447"/>
      <c r="I75" s="447"/>
      <c r="J75" s="447"/>
      <c r="K75" s="456" t="s">
        <v>97</v>
      </c>
    </row>
    <row r="76" ht="35.1" customHeight="1" spans="1:11">
      <c r="A76" s="461" t="s">
        <v>98</v>
      </c>
      <c r="B76" s="442" t="s">
        <v>99</v>
      </c>
      <c r="C76" s="442"/>
      <c r="D76" s="442"/>
      <c r="E76" s="442"/>
      <c r="F76" s="442"/>
      <c r="G76" s="442"/>
      <c r="H76" s="442"/>
      <c r="I76" s="442"/>
      <c r="J76" s="442"/>
      <c r="K76" s="455"/>
    </row>
    <row r="77" spans="1:11">
      <c r="A77" s="445"/>
      <c r="B77" s="8"/>
      <c r="C77" s="8"/>
      <c r="D77" s="8"/>
      <c r="E77" s="8"/>
      <c r="F77" s="8"/>
      <c r="G77" s="8"/>
      <c r="H77" s="8"/>
      <c r="I77" s="8"/>
      <c r="J77" s="8"/>
      <c r="K77" s="455"/>
    </row>
    <row r="78" ht="35.1" customHeight="1" spans="1:11">
      <c r="A78" s="445"/>
      <c r="B78" s="447" t="s">
        <v>100</v>
      </c>
      <c r="C78" s="447"/>
      <c r="D78" s="447"/>
      <c r="E78" s="447"/>
      <c r="F78" s="447"/>
      <c r="G78" s="447"/>
      <c r="H78" s="447"/>
      <c r="I78" s="447"/>
      <c r="J78" s="447"/>
      <c r="K78" s="456" t="s">
        <v>101</v>
      </c>
    </row>
    <row r="79" ht="35.1" customHeight="1" spans="1:11">
      <c r="A79" s="461" t="s">
        <v>102</v>
      </c>
      <c r="B79" s="442" t="s">
        <v>103</v>
      </c>
      <c r="C79" s="442"/>
      <c r="D79" s="442"/>
      <c r="E79" s="442"/>
      <c r="F79" s="442"/>
      <c r="G79" s="442"/>
      <c r="H79" s="442"/>
      <c r="I79" s="442"/>
      <c r="J79" s="442"/>
      <c r="K79" s="455"/>
    </row>
    <row r="80" spans="1:11">
      <c r="A80" s="445"/>
      <c r="B80" s="8"/>
      <c r="C80" s="8"/>
      <c r="D80" s="8"/>
      <c r="E80" s="8"/>
      <c r="F80" s="8"/>
      <c r="G80" s="8"/>
      <c r="H80" s="8"/>
      <c r="I80" s="8"/>
      <c r="J80" s="8"/>
      <c r="K80" s="455"/>
    </row>
    <row r="81" spans="1:11">
      <c r="A81" s="445"/>
      <c r="B81" s="8"/>
      <c r="C81" s="8"/>
      <c r="D81" s="8"/>
      <c r="E81" s="8"/>
      <c r="F81" s="8"/>
      <c r="G81" s="8"/>
      <c r="H81" s="8"/>
      <c r="I81" s="8"/>
      <c r="J81" s="8"/>
      <c r="K81" s="455"/>
    </row>
    <row r="82" spans="1:11">
      <c r="A82" s="445"/>
      <c r="B82" s="8"/>
      <c r="C82" s="8"/>
      <c r="D82" s="8"/>
      <c r="E82" s="8"/>
      <c r="F82" s="8"/>
      <c r="G82" s="8"/>
      <c r="H82" s="8"/>
      <c r="I82" s="8"/>
      <c r="J82" s="8"/>
      <c r="K82" s="455"/>
    </row>
    <row r="83" spans="1:11">
      <c r="A83" s="445"/>
      <c r="B83" s="8"/>
      <c r="C83" s="8"/>
      <c r="D83" s="8"/>
      <c r="E83" s="8"/>
      <c r="F83" s="8"/>
      <c r="G83" s="8"/>
      <c r="H83" s="8"/>
      <c r="I83" s="8"/>
      <c r="J83" s="8"/>
      <c r="K83" s="455"/>
    </row>
    <row r="84" spans="1:11">
      <c r="A84" s="445"/>
      <c r="B84" s="8"/>
      <c r="C84" s="8"/>
      <c r="D84" s="8"/>
      <c r="E84" s="8"/>
      <c r="F84" s="8"/>
      <c r="G84" s="8"/>
      <c r="H84" s="8"/>
      <c r="I84" s="8"/>
      <c r="J84" s="8"/>
      <c r="K84" s="455"/>
    </row>
    <row r="85" spans="1:11">
      <c r="A85" s="445"/>
      <c r="B85" s="8"/>
      <c r="C85" s="8"/>
      <c r="D85" s="8"/>
      <c r="E85" s="8"/>
      <c r="F85" s="8"/>
      <c r="G85" s="8"/>
      <c r="H85" s="8"/>
      <c r="I85" s="8"/>
      <c r="J85" s="8"/>
      <c r="K85" s="455"/>
    </row>
    <row r="86" spans="1:11">
      <c r="A86" s="445"/>
      <c r="B86" s="8"/>
      <c r="C86" s="8"/>
      <c r="D86" s="8"/>
      <c r="E86" s="8"/>
      <c r="F86" s="8"/>
      <c r="G86" s="8"/>
      <c r="H86" s="8"/>
      <c r="I86" s="8"/>
      <c r="J86" s="8"/>
      <c r="K86" s="455"/>
    </row>
    <row r="87" spans="1:11">
      <c r="A87" s="445"/>
      <c r="B87" s="8"/>
      <c r="C87" s="8"/>
      <c r="D87" s="8"/>
      <c r="E87" s="8"/>
      <c r="F87" s="8"/>
      <c r="G87" s="8"/>
      <c r="H87" s="8"/>
      <c r="I87" s="8"/>
      <c r="J87" s="8"/>
      <c r="K87" s="455"/>
    </row>
    <row r="88" spans="1:11">
      <c r="A88" s="445"/>
      <c r="B88" s="8"/>
      <c r="C88" s="8"/>
      <c r="D88" s="8"/>
      <c r="E88" s="8"/>
      <c r="F88" s="8"/>
      <c r="G88" s="8"/>
      <c r="H88" s="8"/>
      <c r="I88" s="8"/>
      <c r="J88" s="8"/>
      <c r="K88" s="455"/>
    </row>
    <row r="89" spans="1:11">
      <c r="A89" s="445"/>
      <c r="B89" s="8"/>
      <c r="C89" s="8"/>
      <c r="D89" s="8"/>
      <c r="E89" s="8"/>
      <c r="F89" s="8"/>
      <c r="G89" s="8"/>
      <c r="H89" s="8"/>
      <c r="I89" s="8"/>
      <c r="J89" s="8"/>
      <c r="K89" s="455"/>
    </row>
    <row r="90" spans="1:11">
      <c r="A90" s="445"/>
      <c r="B90" s="8"/>
      <c r="C90" s="8"/>
      <c r="D90" s="8"/>
      <c r="E90" s="8"/>
      <c r="F90" s="8"/>
      <c r="G90" s="8"/>
      <c r="H90" s="8"/>
      <c r="I90" s="8"/>
      <c r="J90" s="8"/>
      <c r="K90" s="455"/>
    </row>
    <row r="91" spans="1:11">
      <c r="A91" s="445"/>
      <c r="B91" s="8"/>
      <c r="C91" s="8"/>
      <c r="D91" s="8"/>
      <c r="E91" s="8"/>
      <c r="F91" s="8"/>
      <c r="G91" s="8"/>
      <c r="H91" s="8"/>
      <c r="I91" s="8"/>
      <c r="J91" s="8"/>
      <c r="K91" s="455"/>
    </row>
    <row r="92" spans="1:11">
      <c r="A92" s="445"/>
      <c r="B92" s="8"/>
      <c r="C92" s="8"/>
      <c r="D92" s="8"/>
      <c r="E92" s="8"/>
      <c r="F92" s="8"/>
      <c r="G92" s="8"/>
      <c r="H92" s="8"/>
      <c r="I92" s="8"/>
      <c r="J92" s="8"/>
      <c r="K92" s="455"/>
    </row>
    <row r="93" spans="1:11">
      <c r="A93" s="445"/>
      <c r="B93" s="8"/>
      <c r="C93" s="8"/>
      <c r="D93" s="8"/>
      <c r="E93" s="8"/>
      <c r="F93" s="8"/>
      <c r="G93" s="8"/>
      <c r="H93" s="8"/>
      <c r="I93" s="8"/>
      <c r="J93" s="8"/>
      <c r="K93" s="455"/>
    </row>
    <row r="94" spans="1:11">
      <c r="A94" s="445"/>
      <c r="B94" s="8"/>
      <c r="C94" s="8"/>
      <c r="D94" s="8"/>
      <c r="E94" s="8"/>
      <c r="F94" s="8"/>
      <c r="G94" s="8"/>
      <c r="H94" s="8"/>
      <c r="I94" s="8"/>
      <c r="J94" s="8"/>
      <c r="K94" s="455"/>
    </row>
    <row r="95" spans="1:11">
      <c r="A95" s="445"/>
      <c r="B95" s="8"/>
      <c r="C95" s="8"/>
      <c r="D95" s="8"/>
      <c r="E95" s="8"/>
      <c r="F95" s="8"/>
      <c r="G95" s="8"/>
      <c r="H95" s="8"/>
      <c r="I95" s="8"/>
      <c r="J95" s="8"/>
      <c r="K95" s="455"/>
    </row>
    <row r="96" spans="1:11">
      <c r="A96" s="445"/>
      <c r="B96" s="8"/>
      <c r="C96" s="8"/>
      <c r="D96" s="8"/>
      <c r="E96" s="8"/>
      <c r="F96" s="8"/>
      <c r="G96" s="8"/>
      <c r="H96" s="8"/>
      <c r="I96" s="8"/>
      <c r="J96" s="8"/>
      <c r="K96" s="455"/>
    </row>
    <row r="97" spans="1:11">
      <c r="A97" s="445"/>
      <c r="B97" s="8"/>
      <c r="C97" s="8"/>
      <c r="D97" s="8"/>
      <c r="E97" s="8"/>
      <c r="F97" s="8"/>
      <c r="G97" s="8"/>
      <c r="H97" s="8"/>
      <c r="I97" s="8"/>
      <c r="J97" s="8"/>
      <c r="K97" s="455"/>
    </row>
    <row r="98" spans="1:11">
      <c r="A98" s="445"/>
      <c r="B98" s="8"/>
      <c r="C98" s="8"/>
      <c r="D98" s="8"/>
      <c r="E98" s="8"/>
      <c r="F98" s="8"/>
      <c r="G98" s="8"/>
      <c r="H98" s="8"/>
      <c r="I98" s="8"/>
      <c r="J98" s="8"/>
      <c r="K98" s="455"/>
    </row>
    <row r="99" spans="1:11">
      <c r="A99" s="445"/>
      <c r="B99" s="8"/>
      <c r="C99" s="8"/>
      <c r="D99" s="8"/>
      <c r="E99" s="8"/>
      <c r="F99" s="8"/>
      <c r="G99" s="8"/>
      <c r="H99" s="8"/>
      <c r="I99" s="8"/>
      <c r="J99" s="8"/>
      <c r="K99" s="455"/>
    </row>
    <row r="100" spans="1:11">
      <c r="A100" s="445"/>
      <c r="B100" s="8"/>
      <c r="C100" s="8"/>
      <c r="D100" s="8"/>
      <c r="E100" s="8"/>
      <c r="F100" s="8"/>
      <c r="G100" s="8"/>
      <c r="H100" s="8"/>
      <c r="I100" s="8"/>
      <c r="J100" s="8"/>
      <c r="K100" s="455"/>
    </row>
    <row r="101" spans="1:11">
      <c r="A101" s="445"/>
      <c r="B101" s="8"/>
      <c r="C101" s="8"/>
      <c r="D101" s="8"/>
      <c r="E101" s="8"/>
      <c r="F101" s="8"/>
      <c r="G101" s="8"/>
      <c r="H101" s="8"/>
      <c r="I101" s="8"/>
      <c r="J101" s="8"/>
      <c r="K101" s="455"/>
    </row>
    <row r="102" spans="1:11">
      <c r="A102" s="445"/>
      <c r="B102" s="8"/>
      <c r="C102" s="8"/>
      <c r="D102" s="8"/>
      <c r="E102" s="8"/>
      <c r="F102" s="8"/>
      <c r="G102" s="8"/>
      <c r="H102" s="8"/>
      <c r="I102" s="8"/>
      <c r="J102" s="8"/>
      <c r="K102" s="455"/>
    </row>
    <row r="103" spans="1:11">
      <c r="A103" s="445"/>
      <c r="B103" s="8"/>
      <c r="C103" s="8"/>
      <c r="D103" s="8"/>
      <c r="E103" s="8"/>
      <c r="F103" s="8"/>
      <c r="G103" s="8"/>
      <c r="H103" s="8"/>
      <c r="I103" s="8"/>
      <c r="J103" s="8"/>
      <c r="K103" s="455"/>
    </row>
    <row r="104" spans="1:11">
      <c r="A104" s="445"/>
      <c r="B104" s="8"/>
      <c r="C104" s="8"/>
      <c r="D104" s="8"/>
      <c r="E104" s="8"/>
      <c r="F104" s="8"/>
      <c r="G104" s="8"/>
      <c r="H104" s="8"/>
      <c r="I104" s="8"/>
      <c r="J104" s="8"/>
      <c r="K104" s="455"/>
    </row>
    <row r="105" spans="1:11">
      <c r="A105" s="445"/>
      <c r="B105" s="8"/>
      <c r="C105" s="8"/>
      <c r="D105" s="8"/>
      <c r="E105" s="8"/>
      <c r="F105" s="8"/>
      <c r="G105" s="8"/>
      <c r="H105" s="8"/>
      <c r="I105" s="8"/>
      <c r="J105" s="8"/>
      <c r="K105" s="455"/>
    </row>
    <row r="106" spans="1:11">
      <c r="A106" s="445"/>
      <c r="B106" s="8"/>
      <c r="C106" s="8"/>
      <c r="D106" s="8"/>
      <c r="E106" s="8"/>
      <c r="F106" s="8"/>
      <c r="G106" s="8"/>
      <c r="H106" s="8"/>
      <c r="I106" s="8"/>
      <c r="J106" s="8"/>
      <c r="K106" s="455"/>
    </row>
    <row r="107" spans="2:11">
      <c r="B107" s="8"/>
      <c r="C107" s="8"/>
      <c r="D107" s="8"/>
      <c r="E107" s="8"/>
      <c r="F107" s="8"/>
      <c r="G107" s="8"/>
      <c r="H107" s="8"/>
      <c r="I107" s="8"/>
      <c r="J107" s="8"/>
      <c r="K107" s="455"/>
    </row>
    <row r="108" spans="2:11">
      <c r="B108" s="8"/>
      <c r="C108" s="8"/>
      <c r="D108" s="8"/>
      <c r="E108" s="8"/>
      <c r="F108" s="8"/>
      <c r="G108" s="8"/>
      <c r="H108" s="8"/>
      <c r="I108" s="8"/>
      <c r="J108" s="8"/>
      <c r="K108" s="455"/>
    </row>
    <row r="109" spans="2:11">
      <c r="B109" s="8"/>
      <c r="C109" s="8"/>
      <c r="D109" s="8"/>
      <c r="E109" s="8"/>
      <c r="F109" s="8"/>
      <c r="G109" s="8"/>
      <c r="H109" s="8"/>
      <c r="I109" s="8"/>
      <c r="J109" s="8"/>
      <c r="K109" s="455"/>
    </row>
    <row r="110" spans="2:11">
      <c r="B110" s="8"/>
      <c r="C110" s="8"/>
      <c r="D110" s="8"/>
      <c r="E110" s="8"/>
      <c r="F110" s="8"/>
      <c r="G110" s="8"/>
      <c r="H110" s="8"/>
      <c r="I110" s="8"/>
      <c r="J110" s="8"/>
      <c r="K110" s="455"/>
    </row>
    <row r="111" spans="2:11">
      <c r="B111" s="8"/>
      <c r="C111" s="8"/>
      <c r="D111" s="8"/>
      <c r="E111" s="8"/>
      <c r="F111" s="8"/>
      <c r="G111" s="8"/>
      <c r="H111" s="8"/>
      <c r="I111" s="8"/>
      <c r="J111" s="8"/>
      <c r="K111" s="455"/>
    </row>
    <row r="112" spans="2:11">
      <c r="B112" s="8"/>
      <c r="C112" s="8"/>
      <c r="D112" s="8"/>
      <c r="E112" s="8"/>
      <c r="F112" s="8"/>
      <c r="G112" s="8"/>
      <c r="H112" s="8"/>
      <c r="I112" s="8"/>
      <c r="J112" s="8"/>
      <c r="K112" s="455"/>
    </row>
    <row r="113" spans="2:11">
      <c r="B113" s="8"/>
      <c r="C113" s="8"/>
      <c r="D113" s="8"/>
      <c r="E113" s="8"/>
      <c r="F113" s="8"/>
      <c r="G113" s="8"/>
      <c r="H113" s="8"/>
      <c r="I113" s="8"/>
      <c r="J113" s="8"/>
      <c r="K113" s="455"/>
    </row>
    <row r="114" spans="2:11">
      <c r="B114" s="8"/>
      <c r="C114" s="8"/>
      <c r="D114" s="8"/>
      <c r="E114" s="8"/>
      <c r="F114" s="8"/>
      <c r="G114" s="8"/>
      <c r="H114" s="8"/>
      <c r="I114" s="8"/>
      <c r="J114" s="8"/>
      <c r="K114" s="455"/>
    </row>
    <row r="115" spans="2:11">
      <c r="B115" s="8"/>
      <c r="C115" s="8"/>
      <c r="D115" s="8"/>
      <c r="E115" s="8"/>
      <c r="F115" s="8"/>
      <c r="G115" s="8"/>
      <c r="H115" s="8"/>
      <c r="I115" s="8"/>
      <c r="J115" s="8"/>
      <c r="K115" s="455"/>
    </row>
    <row r="116" spans="2:11">
      <c r="B116" s="8"/>
      <c r="C116" s="8"/>
      <c r="D116" s="8"/>
      <c r="E116" s="8"/>
      <c r="F116" s="8"/>
      <c r="G116" s="8"/>
      <c r="H116" s="8"/>
      <c r="I116" s="8"/>
      <c r="J116" s="8"/>
      <c r="K116" s="455"/>
    </row>
    <row r="117" spans="2:11">
      <c r="B117" s="8"/>
      <c r="C117" s="8"/>
      <c r="D117" s="8"/>
      <c r="E117" s="8"/>
      <c r="F117" s="8"/>
      <c r="G117" s="8"/>
      <c r="H117" s="8"/>
      <c r="I117" s="8"/>
      <c r="J117" s="8"/>
      <c r="K117" s="455"/>
    </row>
    <row r="118" spans="2:11">
      <c r="B118" s="8"/>
      <c r="C118" s="8"/>
      <c r="D118" s="8"/>
      <c r="E118" s="8"/>
      <c r="F118" s="8"/>
      <c r="G118" s="8"/>
      <c r="H118" s="8"/>
      <c r="I118" s="8"/>
      <c r="J118" s="8"/>
      <c r="K118" s="455"/>
    </row>
    <row r="119" spans="2:11">
      <c r="B119" s="8"/>
      <c r="C119" s="8"/>
      <c r="D119" s="8"/>
      <c r="E119" s="8"/>
      <c r="F119" s="8"/>
      <c r="G119" s="8"/>
      <c r="H119" s="8"/>
      <c r="I119" s="8"/>
      <c r="J119" s="8"/>
      <c r="K119" s="455"/>
    </row>
    <row r="120" spans="2:11">
      <c r="B120" s="8"/>
      <c r="C120" s="8"/>
      <c r="D120" s="8"/>
      <c r="E120" s="8"/>
      <c r="F120" s="8"/>
      <c r="G120" s="8"/>
      <c r="H120" s="8"/>
      <c r="I120" s="8"/>
      <c r="J120" s="8"/>
      <c r="K120" s="455"/>
    </row>
    <row r="121" spans="2:11">
      <c r="B121" s="8"/>
      <c r="C121" s="8"/>
      <c r="D121" s="8"/>
      <c r="E121" s="8"/>
      <c r="F121" s="8"/>
      <c r="G121" s="8"/>
      <c r="H121" s="8"/>
      <c r="I121" s="8"/>
      <c r="J121" s="8"/>
      <c r="K121" s="455"/>
    </row>
    <row r="122" spans="2:11">
      <c r="B122" s="8"/>
      <c r="C122" s="8"/>
      <c r="D122" s="8"/>
      <c r="E122" s="8"/>
      <c r="F122" s="8"/>
      <c r="G122" s="8"/>
      <c r="H122" s="8"/>
      <c r="I122" s="8"/>
      <c r="J122" s="8"/>
      <c r="K122" s="455"/>
    </row>
    <row r="123" spans="2:11">
      <c r="B123" s="8"/>
      <c r="C123" s="8"/>
      <c r="D123" s="8"/>
      <c r="E123" s="8"/>
      <c r="F123" s="8"/>
      <c r="G123" s="8"/>
      <c r="H123" s="8"/>
      <c r="I123" s="8"/>
      <c r="J123" s="8"/>
      <c r="K123" s="455"/>
    </row>
    <row r="124" spans="2:11">
      <c r="B124" s="8"/>
      <c r="C124" s="8"/>
      <c r="D124" s="8"/>
      <c r="E124" s="8"/>
      <c r="F124" s="8"/>
      <c r="G124" s="8"/>
      <c r="H124" s="8"/>
      <c r="I124" s="8"/>
      <c r="J124" s="8"/>
      <c r="K124" s="455"/>
    </row>
    <row r="125" spans="2:11">
      <c r="B125" s="8"/>
      <c r="C125" s="8"/>
      <c r="D125" s="8"/>
      <c r="E125" s="8"/>
      <c r="F125" s="8"/>
      <c r="G125" s="8"/>
      <c r="H125" s="8"/>
      <c r="I125" s="8"/>
      <c r="J125" s="8"/>
      <c r="K125" s="455"/>
    </row>
    <row r="126" spans="2:11">
      <c r="B126" s="8"/>
      <c r="C126" s="8"/>
      <c r="D126" s="8"/>
      <c r="E126" s="8"/>
      <c r="F126" s="8"/>
      <c r="G126" s="8"/>
      <c r="H126" s="8"/>
      <c r="I126" s="8"/>
      <c r="J126" s="8"/>
      <c r="K126" s="455"/>
    </row>
    <row r="127" spans="2:11">
      <c r="B127" s="8"/>
      <c r="C127" s="8"/>
      <c r="D127" s="8"/>
      <c r="E127" s="8"/>
      <c r="F127" s="8"/>
      <c r="G127" s="8"/>
      <c r="H127" s="8"/>
      <c r="I127" s="8"/>
      <c r="J127" s="8"/>
      <c r="K127" s="455"/>
    </row>
    <row r="128" spans="2:11">
      <c r="B128" s="8"/>
      <c r="C128" s="8"/>
      <c r="D128" s="8"/>
      <c r="E128" s="8"/>
      <c r="F128" s="8"/>
      <c r="G128" s="8"/>
      <c r="H128" s="8"/>
      <c r="I128" s="8"/>
      <c r="J128" s="8"/>
      <c r="K128" s="455"/>
    </row>
    <row r="129" spans="2:11">
      <c r="B129" s="8"/>
      <c r="C129" s="8"/>
      <c r="D129" s="8"/>
      <c r="E129" s="8"/>
      <c r="F129" s="8"/>
      <c r="G129" s="8"/>
      <c r="H129" s="8"/>
      <c r="I129" s="8"/>
      <c r="J129" s="8"/>
      <c r="K129" s="455"/>
    </row>
    <row r="130" spans="2:10">
      <c r="B130" s="8"/>
      <c r="C130" s="8"/>
      <c r="D130" s="8"/>
      <c r="E130" s="8"/>
      <c r="F130" s="8"/>
      <c r="G130" s="8"/>
      <c r="H130" s="8"/>
      <c r="I130" s="8"/>
      <c r="J130" s="8"/>
    </row>
    <row r="131" spans="2:10">
      <c r="B131" s="8"/>
      <c r="C131" s="8"/>
      <c r="D131" s="8"/>
      <c r="E131" s="8"/>
      <c r="F131" s="8"/>
      <c r="G131" s="8"/>
      <c r="H131" s="8"/>
      <c r="I131" s="8"/>
      <c r="J131" s="8"/>
    </row>
    <row r="132" spans="2:10">
      <c r="B132" s="8"/>
      <c r="C132" s="8"/>
      <c r="D132" s="8"/>
      <c r="E132" s="8"/>
      <c r="F132" s="8"/>
      <c r="G132" s="8"/>
      <c r="H132" s="8"/>
      <c r="I132" s="8"/>
      <c r="J132" s="8"/>
    </row>
    <row r="133" spans="2:10">
      <c r="B133" s="8"/>
      <c r="C133" s="8"/>
      <c r="D133" s="8"/>
      <c r="E133" s="8"/>
      <c r="F133" s="8"/>
      <c r="G133" s="8"/>
      <c r="H133" s="8"/>
      <c r="I133" s="8"/>
      <c r="J133" s="8"/>
    </row>
    <row r="134" spans="2:10">
      <c r="B134" s="8"/>
      <c r="C134" s="8"/>
      <c r="D134" s="8"/>
      <c r="E134" s="8"/>
      <c r="F134" s="8"/>
      <c r="G134" s="8"/>
      <c r="H134" s="8"/>
      <c r="I134" s="8"/>
      <c r="J134" s="8"/>
    </row>
    <row r="135" spans="2:10">
      <c r="B135" s="8"/>
      <c r="C135" s="8"/>
      <c r="D135" s="8"/>
      <c r="E135" s="8"/>
      <c r="F135" s="8"/>
      <c r="G135" s="8"/>
      <c r="H135" s="8"/>
      <c r="I135" s="8"/>
      <c r="J135" s="8"/>
    </row>
    <row r="136" spans="2:10">
      <c r="B136" s="8"/>
      <c r="C136" s="8"/>
      <c r="D136" s="8"/>
      <c r="E136" s="8"/>
      <c r="F136" s="8"/>
      <c r="G136" s="8"/>
      <c r="H136" s="8"/>
      <c r="I136" s="8"/>
      <c r="J136" s="8"/>
    </row>
    <row r="137" spans="2:10">
      <c r="B137" s="8"/>
      <c r="C137" s="8"/>
      <c r="D137" s="8"/>
      <c r="E137" s="8"/>
      <c r="F137" s="8"/>
      <c r="G137" s="8"/>
      <c r="H137" s="8"/>
      <c r="I137" s="8"/>
      <c r="J137" s="8"/>
    </row>
  </sheetData>
  <mergeCells count="55">
    <mergeCell ref="A1:K1"/>
    <mergeCell ref="A2:K2"/>
    <mergeCell ref="A4:F4"/>
    <mergeCell ref="J4:K4"/>
    <mergeCell ref="C5:H5"/>
    <mergeCell ref="C6:J6"/>
    <mergeCell ref="B7:J7"/>
    <mergeCell ref="C9:J9"/>
    <mergeCell ref="B10:J10"/>
    <mergeCell ref="C12:J12"/>
    <mergeCell ref="B13:J13"/>
    <mergeCell ref="C15:J15"/>
    <mergeCell ref="B16:J16"/>
    <mergeCell ref="C18:J18"/>
    <mergeCell ref="B19:J19"/>
    <mergeCell ref="C21:J21"/>
    <mergeCell ref="B22:J22"/>
    <mergeCell ref="C24:J24"/>
    <mergeCell ref="B25:J25"/>
    <mergeCell ref="C27:J27"/>
    <mergeCell ref="B28:J28"/>
    <mergeCell ref="C30:J30"/>
    <mergeCell ref="B31:J31"/>
    <mergeCell ref="C33:J33"/>
    <mergeCell ref="B34:J34"/>
    <mergeCell ref="C36:J36"/>
    <mergeCell ref="B37:J37"/>
    <mergeCell ref="C39:J39"/>
    <mergeCell ref="B40:J40"/>
    <mergeCell ref="C42:J42"/>
    <mergeCell ref="B43:J43"/>
    <mergeCell ref="C45:J45"/>
    <mergeCell ref="B46:J46"/>
    <mergeCell ref="C48:J48"/>
    <mergeCell ref="B49:J49"/>
    <mergeCell ref="B51:J51"/>
    <mergeCell ref="B52:J52"/>
    <mergeCell ref="B54:J54"/>
    <mergeCell ref="B55:J55"/>
    <mergeCell ref="B57:J57"/>
    <mergeCell ref="B58:J58"/>
    <mergeCell ref="B60:J60"/>
    <mergeCell ref="B61:J61"/>
    <mergeCell ref="B63:J63"/>
    <mergeCell ref="B64:J64"/>
    <mergeCell ref="B66:J66"/>
    <mergeCell ref="B67:J67"/>
    <mergeCell ref="B69:J69"/>
    <mergeCell ref="B70:J70"/>
    <mergeCell ref="B72:J72"/>
    <mergeCell ref="B73:J73"/>
    <mergeCell ref="B75:J75"/>
    <mergeCell ref="B76:J76"/>
    <mergeCell ref="B78:J78"/>
    <mergeCell ref="B79:J79"/>
  </mergeCells>
  <hyperlinks>
    <hyperlink ref="A7" location="agriculture!A2" display="Tableau 1:"/>
    <hyperlink ref="A10" location="agriculture!A19" display="Tableau 2:"/>
    <hyperlink ref="A13" location="agriculture!A39" display="Tableau 3 :"/>
    <hyperlink ref="A16" location="agriculture!A54" display="Tableau 4 :"/>
    <hyperlink ref="A19" location="agriculture!A90" display="Tableau 5 :"/>
    <hyperlink ref="A22" location="agriculture!A127" display="Tableau 6:"/>
    <hyperlink ref="A25" location="agriculture!A144" display="Tableau 7 :"/>
    <hyperlink ref="A28" location="agriculture!A164" display="Tableau 8 : "/>
    <hyperlink ref="A31" location="agriculture!A184" display="Tableau 9 :"/>
    <hyperlink ref="A34" location="agriculture!A202" display="Tableau 10:"/>
    <hyperlink ref="A46" location="Pêche!A4" display="Tableau 14:"/>
    <hyperlink ref="A49" location="Pêche!A38" display="Tableau 15 :"/>
    <hyperlink ref="A55" location="Pêche!A105" display="Tableau 17 :"/>
    <hyperlink ref="A52" location="Pêche!A55" display="Tableau 16:"/>
    <hyperlink ref="K6" location="agriculture!A2" display="جدول  1 :"/>
    <hyperlink ref="K9" location="agriculture!A18" display="جدول  2 :"/>
    <hyperlink ref="K12" location="agriculture!A38" display="جدول  3 :"/>
    <hyperlink ref="K15" location="agriculture!A53" display="جدول  4 : "/>
    <hyperlink ref="K18" location="agriculture!A89" display="جدول  5 : "/>
    <hyperlink ref="K21" location="agriculture!A127" display="جدول  6 : "/>
    <hyperlink ref="K24" location="agriculture!A144" display="جدول  7 : "/>
    <hyperlink ref="K27" location="agriculture!A163" display="جدول  8 : "/>
    <hyperlink ref="K30" location="agriculture!I183" display="جدول  9 : "/>
    <hyperlink ref="K33" location="Liste!I202" display="جدول  10 : "/>
    <hyperlink ref="K45" location="Pêche!I3" display="جدول  14 : "/>
    <hyperlink ref="K48" location="Pêche!I37" display="جدول  15:"/>
    <hyperlink ref="K51" location="Pêche!I54" display="جدول 16 : "/>
    <hyperlink ref="K54" location="Pêche!I104" display="جدول  17 : "/>
    <hyperlink ref="K36" location="Liste!I202" display="جدول  11 : "/>
    <hyperlink ref="K39" location="Liste!I202" display="جدول  12 : "/>
    <hyperlink ref="K42" location="Liste!I202" display="جدول  13 : "/>
    <hyperlink ref="A37" location="agriculture!A202" display="Tableau 11:"/>
    <hyperlink ref="A40" location="agriculture!A202" display="Tableau 12:"/>
    <hyperlink ref="A43" location="agriculture!A202" display="Tableau 13:"/>
    <hyperlink ref="K57" location="Pêche!I104" display="جدول  18 : "/>
    <hyperlink ref="A58" location="Pêche!A105" display="Tableau 18 :"/>
    <hyperlink ref="K60" location="Pêche!I104" display="جدول 19 : "/>
    <hyperlink ref="A61" location="Pêche!A105" display="Tableau 19 :"/>
    <hyperlink ref="A64" location="Pêche!A105" display="Tableau 20 :"/>
    <hyperlink ref="A67" location="Pêche!A105" display="Tableau 21 :"/>
    <hyperlink ref="A70" location="Pêche!A105" display="Tableau 22 :"/>
    <hyperlink ref="K63" location="Pêche!I104" display="جدول 20 : "/>
    <hyperlink ref="K66" location="Pêche!I104" display="جدول 21 : "/>
    <hyperlink ref="K69" location="Pêche!I104" display="جدول 22 : "/>
    <hyperlink ref="A73" location="Pêche!A105" display="Tableau 23 :"/>
    <hyperlink ref="A76" location="Pêche!A105" display="Tableau 24 :"/>
    <hyperlink ref="K72" location="Pêche!I104" display="   جدول 23 : "/>
    <hyperlink ref="K75" location="Pêche!I104" display="   جدول 24 : "/>
    <hyperlink ref="A79" location="Pêche!A105" display="Tableau 25 :"/>
    <hyperlink ref="K78" location="Pêche!I104" display="   جدول 25 : "/>
  </hyperlinks>
  <printOptions horizontalCentered="1"/>
  <pageMargins left="0.196850393700787" right="0.196850393700787" top="0.393700787401575" bottom="0.393700787401575" header="0.196850393700787" footer="0.196850393700787"/>
  <pageSetup paperSize="9" scale="72" firstPageNumber="33" orientation="portrait" useFirstPageNumber="1"/>
  <headerFooter alignWithMargins="0">
    <oddFooter>&amp;C&amp;"Times New Roman,Normal"&amp;11&amp;P</oddFooter>
  </headerFooter>
  <rowBreaks count="2" manualBreakCount="2">
    <brk id="28" max="10" man="1"/>
    <brk id="5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K647"/>
  <sheetViews>
    <sheetView view="pageBreakPreview" zoomScale="75" zoomScaleNormal="100" topLeftCell="A25" workbookViewId="0">
      <selection activeCell="H37" sqref="H37"/>
    </sheetView>
  </sheetViews>
  <sheetFormatPr defaultColWidth="11" defaultRowHeight="15" customHeight="1"/>
  <cols>
    <col min="1" max="1" width="22.1238095238095" style="194" customWidth="1"/>
    <col min="2" max="2" width="3.12380952380952" style="194" customWidth="1"/>
    <col min="3" max="3" width="14.3714285714286" style="291" customWidth="1"/>
    <col min="4" max="4" width="12.5047619047619" style="194" customWidth="1"/>
    <col min="5" max="5" width="15.6285714285714" style="194" customWidth="1"/>
    <col min="6" max="6" width="14.8761904761905" style="194" customWidth="1"/>
    <col min="7" max="7" width="13" style="194" customWidth="1"/>
    <col min="8" max="8" width="15.247619047619" style="194" customWidth="1"/>
    <col min="9" max="9" width="12.8761904761905" style="194" customWidth="1"/>
    <col min="10" max="10" width="17.6285714285714" style="194" customWidth="1"/>
    <col min="11" max="16384" width="11" style="194"/>
  </cols>
  <sheetData>
    <row r="1" s="289" customFormat="1" ht="37.5" customHeight="1" spans="1:10">
      <c r="A1" s="463" t="s">
        <v>104</v>
      </c>
      <c r="B1" s="199"/>
      <c r="C1" s="86"/>
      <c r="D1" s="87"/>
      <c r="E1" s="87"/>
      <c r="F1" s="87"/>
      <c r="G1" s="88"/>
      <c r="H1" s="88"/>
      <c r="I1" s="88"/>
      <c r="J1" s="153" t="s">
        <v>105</v>
      </c>
    </row>
    <row r="2" ht="30" customHeight="1" spans="1:10">
      <c r="A2" s="249"/>
      <c r="B2" s="200" t="s">
        <v>4</v>
      </c>
      <c r="C2" s="200"/>
      <c r="D2" s="200"/>
      <c r="E2" s="200"/>
      <c r="F2" s="200"/>
      <c r="G2" s="200"/>
      <c r="H2" s="200"/>
      <c r="I2" s="200"/>
      <c r="J2" s="315"/>
    </row>
    <row r="3" ht="39" customHeight="1" spans="1:10">
      <c r="A3" s="166" t="s">
        <v>6</v>
      </c>
      <c r="B3" s="292" t="s">
        <v>7</v>
      </c>
      <c r="C3" s="292"/>
      <c r="D3" s="292"/>
      <c r="E3" s="292"/>
      <c r="F3" s="292"/>
      <c r="G3" s="292"/>
      <c r="H3" s="292"/>
      <c r="I3" s="292"/>
      <c r="J3" s="166" t="s">
        <v>5</v>
      </c>
    </row>
    <row r="4" ht="30" customHeight="1" spans="1:10">
      <c r="A4" s="151" t="s">
        <v>106</v>
      </c>
      <c r="B4" s="134" t="s">
        <v>107</v>
      </c>
      <c r="C4" s="134"/>
      <c r="D4" s="134"/>
      <c r="E4" s="293" t="s">
        <v>108</v>
      </c>
      <c r="F4" s="293" t="s">
        <v>109</v>
      </c>
      <c r="G4" s="293" t="s">
        <v>110</v>
      </c>
      <c r="H4" s="134" t="s">
        <v>111</v>
      </c>
      <c r="I4" s="134" t="s">
        <v>112</v>
      </c>
      <c r="J4" s="173" t="s">
        <v>113</v>
      </c>
    </row>
    <row r="5" ht="30" customHeight="1" spans="1:10">
      <c r="A5" s="294"/>
      <c r="B5" s="257" t="s">
        <v>114</v>
      </c>
      <c r="C5" s="257"/>
      <c r="D5" s="257"/>
      <c r="E5" s="295" t="s">
        <v>115</v>
      </c>
      <c r="F5" s="295" t="s">
        <v>116</v>
      </c>
      <c r="G5" s="295" t="s">
        <v>117</v>
      </c>
      <c r="H5" s="257" t="s">
        <v>118</v>
      </c>
      <c r="I5" s="257" t="s">
        <v>119</v>
      </c>
      <c r="J5" s="316"/>
    </row>
    <row r="6" ht="35.1" customHeight="1" spans="1:10">
      <c r="A6" s="139" t="s">
        <v>120</v>
      </c>
      <c r="B6" s="296">
        <v>62560</v>
      </c>
      <c r="C6" s="296"/>
      <c r="D6" s="296"/>
      <c r="E6" s="296">
        <v>93510</v>
      </c>
      <c r="F6" s="296">
        <f>65000+74006.52</f>
        <v>139006.52</v>
      </c>
      <c r="G6" s="296">
        <v>32000</v>
      </c>
      <c r="H6" s="296">
        <v>349747</v>
      </c>
      <c r="I6" s="43">
        <f>+B6+E6+F6+G6+H6</f>
        <v>676823.52</v>
      </c>
      <c r="J6" s="164" t="s">
        <v>121</v>
      </c>
    </row>
    <row r="7" ht="35.1" customHeight="1" spans="1:10">
      <c r="A7" s="464" t="s">
        <v>122</v>
      </c>
      <c r="B7" s="296">
        <v>1670</v>
      </c>
      <c r="C7" s="296"/>
      <c r="D7" s="296"/>
      <c r="E7" s="296">
        <v>63606</v>
      </c>
      <c r="F7" s="296">
        <v>25229</v>
      </c>
      <c r="G7" s="296">
        <v>29400</v>
      </c>
      <c r="H7" s="296">
        <v>10296</v>
      </c>
      <c r="I7" s="43">
        <f>+B7+E7+F7+G7+H7</f>
        <v>130201</v>
      </c>
      <c r="J7" s="164" t="s">
        <v>123</v>
      </c>
    </row>
    <row r="8" ht="35.1" customHeight="1" spans="1:10">
      <c r="A8" s="139" t="s">
        <v>124</v>
      </c>
      <c r="B8" s="296">
        <v>680</v>
      </c>
      <c r="C8" s="296"/>
      <c r="D8" s="296"/>
      <c r="E8" s="296" t="s">
        <v>125</v>
      </c>
      <c r="F8" s="296">
        <v>45000</v>
      </c>
      <c r="G8" s="296" t="s">
        <v>125</v>
      </c>
      <c r="H8" s="296" t="s">
        <v>125</v>
      </c>
      <c r="I8" s="305">
        <f>F8+B8</f>
        <v>45680</v>
      </c>
      <c r="J8" s="164" t="s">
        <v>126</v>
      </c>
    </row>
    <row r="9" ht="35.1" customHeight="1" spans="1:10">
      <c r="A9" s="139" t="s">
        <v>127</v>
      </c>
      <c r="B9" s="296">
        <v>680</v>
      </c>
      <c r="C9" s="296"/>
      <c r="D9" s="296"/>
      <c r="E9" s="296">
        <v>202</v>
      </c>
      <c r="F9" s="296">
        <v>4805.15</v>
      </c>
      <c r="G9" s="296">
        <v>200</v>
      </c>
      <c r="H9" s="296">
        <v>360</v>
      </c>
      <c r="I9" s="305">
        <f>+B9+E9+F9+G9+H9</f>
        <v>6247.15</v>
      </c>
      <c r="J9" s="164" t="s">
        <v>128</v>
      </c>
    </row>
    <row r="10" ht="35.1" customHeight="1" spans="1:10">
      <c r="A10" s="139" t="s">
        <v>129</v>
      </c>
      <c r="B10" s="296">
        <v>3400</v>
      </c>
      <c r="C10" s="296"/>
      <c r="D10" s="296"/>
      <c r="E10" s="296">
        <v>22900</v>
      </c>
      <c r="F10" s="296">
        <f>15000+1762.06</f>
        <v>16762.06</v>
      </c>
      <c r="G10" s="296">
        <v>8000</v>
      </c>
      <c r="H10" s="296">
        <v>12248</v>
      </c>
      <c r="I10" s="305">
        <f>+B10+E10+F10+G10+H10</f>
        <v>63310.06</v>
      </c>
      <c r="J10" s="164" t="s">
        <v>130</v>
      </c>
    </row>
    <row r="11" ht="35.1" customHeight="1" spans="1:10">
      <c r="A11" s="139" t="s">
        <v>131</v>
      </c>
      <c r="B11" s="296" t="s">
        <v>125</v>
      </c>
      <c r="C11" s="296"/>
      <c r="D11" s="296"/>
      <c r="E11" s="296">
        <v>12955</v>
      </c>
      <c r="F11" s="296">
        <v>17300</v>
      </c>
      <c r="G11" s="296">
        <v>7400</v>
      </c>
      <c r="H11" s="111" t="s">
        <v>125</v>
      </c>
      <c r="I11" s="305">
        <f>G11+F11+E11</f>
        <v>37655</v>
      </c>
      <c r="J11" s="164" t="s">
        <v>132</v>
      </c>
    </row>
    <row r="12" ht="35.1" customHeight="1" spans="1:10">
      <c r="A12" s="126" t="s">
        <v>119</v>
      </c>
      <c r="B12" s="297">
        <f>SUM(B6:B11)</f>
        <v>68990</v>
      </c>
      <c r="C12" s="297"/>
      <c r="D12" s="297"/>
      <c r="E12" s="297">
        <f>SUM(E6:E11)</f>
        <v>193173</v>
      </c>
      <c r="F12" s="297">
        <f>SUM(F6:F11)</f>
        <v>248102.73</v>
      </c>
      <c r="G12" s="297">
        <f>SUM(G6:G11)</f>
        <v>77000</v>
      </c>
      <c r="H12" s="297">
        <f>SUM(H6:H11)</f>
        <v>372651</v>
      </c>
      <c r="I12" s="297">
        <f>SUM(I6:I11)</f>
        <v>959916.73</v>
      </c>
      <c r="J12" s="168" t="s">
        <v>112</v>
      </c>
    </row>
    <row r="13" customHeight="1" spans="1:10">
      <c r="A13" s="465" t="s">
        <v>133</v>
      </c>
      <c r="B13" s="114"/>
      <c r="C13" s="114"/>
      <c r="D13" s="114"/>
      <c r="E13" s="114"/>
      <c r="F13" s="114"/>
      <c r="G13" s="114"/>
      <c r="H13" s="164" t="s">
        <v>134</v>
      </c>
      <c r="I13" s="164"/>
      <c r="J13" s="164"/>
    </row>
    <row r="14" ht="39.95" customHeight="1" spans="1:10">
      <c r="A14" s="114"/>
      <c r="B14" s="114"/>
      <c r="C14" s="114"/>
      <c r="D14" s="114"/>
      <c r="E14" s="114"/>
      <c r="F14" s="114"/>
      <c r="G14" s="114"/>
      <c r="H14" s="114"/>
      <c r="I14" s="114"/>
      <c r="J14" s="114"/>
    </row>
    <row r="15" ht="39.95" customHeight="1" spans="1:10">
      <c r="A15" s="114"/>
      <c r="B15" s="114"/>
      <c r="C15" s="114"/>
      <c r="D15" s="114"/>
      <c r="E15" s="114"/>
      <c r="F15" s="114"/>
      <c r="G15" s="114"/>
      <c r="H15" s="114"/>
      <c r="I15" s="114"/>
      <c r="J15" s="114"/>
    </row>
    <row r="16" ht="39.95" customHeight="1" spans="1:10">
      <c r="A16" s="142"/>
      <c r="B16" s="171"/>
      <c r="C16" s="171"/>
      <c r="D16" s="171"/>
      <c r="E16" s="171"/>
      <c r="F16" s="171"/>
      <c r="G16" s="171"/>
      <c r="H16" s="171"/>
      <c r="I16" s="171"/>
      <c r="J16" s="171"/>
    </row>
    <row r="17" ht="30" customHeight="1" spans="1:10">
      <c r="A17" s="249"/>
      <c r="B17" s="200" t="s">
        <v>8</v>
      </c>
      <c r="C17" s="200"/>
      <c r="D17" s="200"/>
      <c r="E17" s="200"/>
      <c r="F17" s="200"/>
      <c r="G17" s="200"/>
      <c r="H17" s="200"/>
      <c r="I17" s="200"/>
      <c r="J17" s="317"/>
    </row>
    <row r="18" ht="42.75" customHeight="1" spans="1:10">
      <c r="A18" s="169" t="s">
        <v>10</v>
      </c>
      <c r="B18" s="250" t="s">
        <v>11</v>
      </c>
      <c r="C18" s="250"/>
      <c r="D18" s="250"/>
      <c r="E18" s="250"/>
      <c r="F18" s="250"/>
      <c r="G18" s="250"/>
      <c r="H18" s="250"/>
      <c r="I18" s="250"/>
      <c r="J18" s="166" t="s">
        <v>9</v>
      </c>
    </row>
    <row r="19" ht="30" customHeight="1" spans="1:10">
      <c r="A19" s="298" t="s">
        <v>135</v>
      </c>
      <c r="B19" s="134" t="s">
        <v>107</v>
      </c>
      <c r="C19" s="134"/>
      <c r="D19" s="134"/>
      <c r="E19" s="293" t="s">
        <v>108</v>
      </c>
      <c r="F19" s="293" t="s">
        <v>109</v>
      </c>
      <c r="G19" s="293" t="s">
        <v>110</v>
      </c>
      <c r="H19" s="134" t="s">
        <v>111</v>
      </c>
      <c r="I19" s="134" t="s">
        <v>112</v>
      </c>
      <c r="J19" s="318" t="s">
        <v>136</v>
      </c>
    </row>
    <row r="20" ht="30" customHeight="1" spans="1:10">
      <c r="A20" s="299"/>
      <c r="B20" s="257" t="s">
        <v>114</v>
      </c>
      <c r="C20" s="257"/>
      <c r="D20" s="257"/>
      <c r="E20" s="295" t="s">
        <v>115</v>
      </c>
      <c r="F20" s="295" t="s">
        <v>116</v>
      </c>
      <c r="G20" s="295" t="s">
        <v>117</v>
      </c>
      <c r="H20" s="257" t="s">
        <v>118</v>
      </c>
      <c r="I20" s="257" t="s">
        <v>119</v>
      </c>
      <c r="J20" s="319"/>
    </row>
    <row r="21" ht="35.1" customHeight="1" spans="1:10">
      <c r="A21" s="140" t="s">
        <v>137</v>
      </c>
      <c r="B21" s="43">
        <v>68990</v>
      </c>
      <c r="C21" s="43"/>
      <c r="D21" s="43"/>
      <c r="E21" s="300">
        <f>E22+E23</f>
        <v>193173</v>
      </c>
      <c r="F21" s="300">
        <f>F22+F23</f>
        <v>248103</v>
      </c>
      <c r="G21" s="300">
        <f>G22+G23</f>
        <v>77000</v>
      </c>
      <c r="H21" s="300">
        <f>H22+H23</f>
        <v>372651</v>
      </c>
      <c r="I21" s="300">
        <f>H21+G21+F21+E21+B21</f>
        <v>959917</v>
      </c>
      <c r="J21" s="162" t="s">
        <v>138</v>
      </c>
    </row>
    <row r="22" ht="35.1" customHeight="1" spans="1:10">
      <c r="A22" s="464" t="s">
        <v>139</v>
      </c>
      <c r="B22" s="74">
        <v>9615</v>
      </c>
      <c r="C22" s="74"/>
      <c r="D22" s="74"/>
      <c r="E22" s="301">
        <v>51602</v>
      </c>
      <c r="F22" s="302">
        <v>53120</v>
      </c>
      <c r="G22" s="301">
        <v>23722</v>
      </c>
      <c r="H22" s="301">
        <v>15000</v>
      </c>
      <c r="I22" s="320">
        <f>H22+G22+F22+E22+B22</f>
        <v>153059</v>
      </c>
      <c r="J22" s="165" t="s">
        <v>140</v>
      </c>
    </row>
    <row r="23" ht="35.1" customHeight="1" spans="1:10">
      <c r="A23" s="139" t="s">
        <v>141</v>
      </c>
      <c r="B23" s="74">
        <v>59375</v>
      </c>
      <c r="C23" s="74"/>
      <c r="D23" s="74"/>
      <c r="E23" s="301">
        <v>141571</v>
      </c>
      <c r="F23" s="302">
        <v>194983</v>
      </c>
      <c r="G23" s="301">
        <v>53278</v>
      </c>
      <c r="H23" s="303">
        <v>357651</v>
      </c>
      <c r="I23" s="321">
        <f>H23+G23+F23+E23+B23</f>
        <v>806858</v>
      </c>
      <c r="J23" s="165" t="s">
        <v>142</v>
      </c>
    </row>
    <row r="24" ht="23.25" customHeight="1" spans="1:10">
      <c r="A24" s="466" t="s">
        <v>133</v>
      </c>
      <c r="B24" s="113"/>
      <c r="C24" s="113"/>
      <c r="D24" s="113"/>
      <c r="E24" s="113"/>
      <c r="F24" s="113"/>
      <c r="G24" s="113"/>
      <c r="H24" s="163" t="s">
        <v>134</v>
      </c>
      <c r="I24" s="163"/>
      <c r="J24" s="163"/>
    </row>
    <row r="25" ht="30" customHeight="1" spans="1:10">
      <c r="A25" s="249"/>
      <c r="B25" s="200" t="s">
        <v>12</v>
      </c>
      <c r="C25" s="200"/>
      <c r="D25" s="200"/>
      <c r="E25" s="200"/>
      <c r="F25" s="200"/>
      <c r="G25" s="200"/>
      <c r="H25" s="200"/>
      <c r="I25" s="200"/>
      <c r="J25" s="317"/>
    </row>
    <row r="26" ht="30" customHeight="1" spans="1:10">
      <c r="A26" s="304" t="s">
        <v>14</v>
      </c>
      <c r="B26" s="250" t="s">
        <v>143</v>
      </c>
      <c r="C26" s="250"/>
      <c r="D26" s="250"/>
      <c r="E26" s="250"/>
      <c r="F26" s="250"/>
      <c r="G26" s="250"/>
      <c r="H26" s="250"/>
      <c r="I26" s="250"/>
      <c r="J26" s="155" t="s">
        <v>144</v>
      </c>
    </row>
    <row r="27" ht="30" customHeight="1" spans="1:10">
      <c r="A27" s="94" t="s">
        <v>145</v>
      </c>
      <c r="B27" s="134" t="s">
        <v>107</v>
      </c>
      <c r="C27" s="134"/>
      <c r="D27" s="134"/>
      <c r="E27" s="293" t="s">
        <v>108</v>
      </c>
      <c r="F27" s="293" t="s">
        <v>109</v>
      </c>
      <c r="G27" s="293" t="s">
        <v>110</v>
      </c>
      <c r="H27" s="134" t="s">
        <v>111</v>
      </c>
      <c r="I27" s="134" t="s">
        <v>112</v>
      </c>
      <c r="J27" s="156" t="s">
        <v>146</v>
      </c>
    </row>
    <row r="28" ht="30" customHeight="1" spans="1:10">
      <c r="A28" s="68"/>
      <c r="B28" s="257" t="s">
        <v>114</v>
      </c>
      <c r="C28" s="257"/>
      <c r="D28" s="257"/>
      <c r="E28" s="295" t="s">
        <v>115</v>
      </c>
      <c r="F28" s="295" t="s">
        <v>116</v>
      </c>
      <c r="G28" s="295" t="s">
        <v>117</v>
      </c>
      <c r="H28" s="257" t="s">
        <v>118</v>
      </c>
      <c r="I28" s="257" t="s">
        <v>119</v>
      </c>
      <c r="J28" s="157"/>
    </row>
    <row r="29" ht="39.95" customHeight="1" spans="1:10">
      <c r="A29" s="109" t="s">
        <v>147</v>
      </c>
      <c r="B29" s="305">
        <f>B30+B31+B32+B33+B35</f>
        <v>35830</v>
      </c>
      <c r="C29" s="305"/>
      <c r="D29" s="305"/>
      <c r="E29" s="306">
        <f>E30+E31+E32+E34</f>
        <v>96038</v>
      </c>
      <c r="F29" s="306">
        <f>F30+F31+F32</f>
        <v>157980</v>
      </c>
      <c r="G29" s="306">
        <f t="shared" ref="G29:H29" si="0">G30+G31+G32</f>
        <v>47000</v>
      </c>
      <c r="H29" s="306">
        <f t="shared" si="0"/>
        <v>199020</v>
      </c>
      <c r="I29" s="306">
        <f>H29+G29+F29+E29+B29</f>
        <v>535868</v>
      </c>
      <c r="J29" s="160" t="s">
        <v>148</v>
      </c>
    </row>
    <row r="30" ht="39.95" customHeight="1" spans="1:10">
      <c r="A30" s="102" t="s">
        <v>149</v>
      </c>
      <c r="B30" s="307">
        <v>1770</v>
      </c>
      <c r="C30" s="307"/>
      <c r="D30" s="307"/>
      <c r="E30" s="307">
        <v>15110</v>
      </c>
      <c r="F30" s="307">
        <v>13150</v>
      </c>
      <c r="G30" s="307">
        <v>1000</v>
      </c>
      <c r="H30" s="307">
        <v>19400</v>
      </c>
      <c r="I30" s="306">
        <f>H30+G30+F30+E30+B30</f>
        <v>50430</v>
      </c>
      <c r="J30" s="159" t="s">
        <v>150</v>
      </c>
    </row>
    <row r="31" ht="39.95" customHeight="1" spans="1:10">
      <c r="A31" s="102" t="s">
        <v>151</v>
      </c>
      <c r="B31" s="307">
        <v>23000</v>
      </c>
      <c r="C31" s="307"/>
      <c r="D31" s="307"/>
      <c r="E31" s="307">
        <v>68580</v>
      </c>
      <c r="F31" s="307">
        <v>132830</v>
      </c>
      <c r="G31" s="307">
        <v>40000</v>
      </c>
      <c r="H31" s="307">
        <v>115820</v>
      </c>
      <c r="I31" s="306">
        <f t="shared" ref="I31:I32" si="1">H31+G31+F31+E31+B31</f>
        <v>380230</v>
      </c>
      <c r="J31" s="159" t="s">
        <v>152</v>
      </c>
    </row>
    <row r="32" ht="39.95" customHeight="1" spans="1:10">
      <c r="A32" s="102" t="s">
        <v>153</v>
      </c>
      <c r="B32" s="307">
        <v>10300</v>
      </c>
      <c r="C32" s="307"/>
      <c r="D32" s="307"/>
      <c r="E32" s="307">
        <v>7410</v>
      </c>
      <c r="F32" s="307">
        <v>12000</v>
      </c>
      <c r="G32" s="307">
        <v>6000</v>
      </c>
      <c r="H32" s="307">
        <v>63800</v>
      </c>
      <c r="I32" s="306">
        <f t="shared" si="1"/>
        <v>99510</v>
      </c>
      <c r="J32" s="159" t="s">
        <v>154</v>
      </c>
    </row>
    <row r="33" ht="39.95" customHeight="1" spans="1:10">
      <c r="A33" s="102" t="s">
        <v>155</v>
      </c>
      <c r="B33" s="75">
        <v>460</v>
      </c>
      <c r="C33" s="75"/>
      <c r="D33" s="75"/>
      <c r="E33" s="75" t="s">
        <v>125</v>
      </c>
      <c r="F33" s="75" t="s">
        <v>125</v>
      </c>
      <c r="G33" s="75" t="s">
        <v>125</v>
      </c>
      <c r="H33" s="75" t="s">
        <v>125</v>
      </c>
      <c r="I33" s="306">
        <f>B33</f>
        <v>460</v>
      </c>
      <c r="J33" s="159" t="s">
        <v>156</v>
      </c>
    </row>
    <row r="34" ht="39.95" customHeight="1" spans="1:10">
      <c r="A34" s="102" t="s">
        <v>157</v>
      </c>
      <c r="B34" s="75" t="s">
        <v>125</v>
      </c>
      <c r="C34" s="75"/>
      <c r="D34" s="75"/>
      <c r="E34" s="75">
        <v>4938</v>
      </c>
      <c r="F34" s="75" t="s">
        <v>125</v>
      </c>
      <c r="G34" s="75" t="s">
        <v>125</v>
      </c>
      <c r="H34" s="75" t="s">
        <v>125</v>
      </c>
      <c r="I34" s="306">
        <f>E34</f>
        <v>4938</v>
      </c>
      <c r="J34" s="159" t="s">
        <v>158</v>
      </c>
    </row>
    <row r="35" ht="39.95" customHeight="1" spans="1:10">
      <c r="A35" s="102" t="s">
        <v>159</v>
      </c>
      <c r="B35" s="75">
        <v>300</v>
      </c>
      <c r="C35" s="75"/>
      <c r="D35" s="75"/>
      <c r="E35" s="75" t="s">
        <v>125</v>
      </c>
      <c r="F35" s="75" t="s">
        <v>125</v>
      </c>
      <c r="G35" s="75" t="s">
        <v>125</v>
      </c>
      <c r="H35" s="75" t="s">
        <v>125</v>
      </c>
      <c r="I35" s="306">
        <f>B35</f>
        <v>300</v>
      </c>
      <c r="J35" s="159" t="s">
        <v>160</v>
      </c>
    </row>
    <row r="36" ht="39.95" customHeight="1" spans="1:10">
      <c r="A36" s="142" t="s">
        <v>161</v>
      </c>
      <c r="B36" s="307" t="s">
        <v>125</v>
      </c>
      <c r="C36" s="307"/>
      <c r="D36" s="307"/>
      <c r="E36" s="307" t="s">
        <v>125</v>
      </c>
      <c r="F36" s="307" t="s">
        <v>125</v>
      </c>
      <c r="G36" s="307" t="s">
        <v>125</v>
      </c>
      <c r="H36" s="307" t="s">
        <v>125</v>
      </c>
      <c r="I36" s="306" t="s">
        <v>125</v>
      </c>
      <c r="J36" s="104" t="s">
        <v>162</v>
      </c>
    </row>
    <row r="37" ht="39.95" customHeight="1" spans="1:10">
      <c r="A37" s="109" t="s">
        <v>163</v>
      </c>
      <c r="B37" s="308">
        <f>B38+B39+B40+B41</f>
        <v>553</v>
      </c>
      <c r="C37" s="308"/>
      <c r="D37" s="308"/>
      <c r="E37" s="308">
        <f>E38+E39+E40+E42</f>
        <v>8169</v>
      </c>
      <c r="F37" s="308">
        <f>F38+F39+F40+F41+F42</f>
        <v>13872</v>
      </c>
      <c r="G37" s="308">
        <f>G38+G40+G41+G42</f>
        <v>2680</v>
      </c>
      <c r="H37" s="308">
        <f>H38+H39+H40+H41</f>
        <v>15823</v>
      </c>
      <c r="I37" s="306">
        <f>H37+G37+F37+E37+B37</f>
        <v>41097</v>
      </c>
      <c r="J37" s="160" t="s">
        <v>164</v>
      </c>
    </row>
    <row r="38" ht="39.95" customHeight="1" spans="1:10">
      <c r="A38" s="467" t="s">
        <v>165</v>
      </c>
      <c r="B38" s="307">
        <v>520</v>
      </c>
      <c r="C38" s="307"/>
      <c r="D38" s="307"/>
      <c r="E38" s="75">
        <v>720</v>
      </c>
      <c r="F38" s="75">
        <v>2400</v>
      </c>
      <c r="G38" s="75">
        <v>1200</v>
      </c>
      <c r="H38" s="75">
        <v>2893</v>
      </c>
      <c r="I38" s="306">
        <f>H38+G38+F38+E38+B38</f>
        <v>7733</v>
      </c>
      <c r="J38" s="159" t="s">
        <v>166</v>
      </c>
    </row>
    <row r="39" ht="39.95" customHeight="1" spans="1:10">
      <c r="A39" s="102" t="s">
        <v>167</v>
      </c>
      <c r="B39" s="307">
        <v>14</v>
      </c>
      <c r="C39" s="307"/>
      <c r="D39" s="307"/>
      <c r="E39" s="75">
        <v>100</v>
      </c>
      <c r="F39" s="75">
        <v>2080</v>
      </c>
      <c r="G39" s="75" t="s">
        <v>125</v>
      </c>
      <c r="H39" s="75">
        <v>2030</v>
      </c>
      <c r="I39" s="306">
        <f>H39+F39+E39</f>
        <v>4210</v>
      </c>
      <c r="J39" s="159" t="s">
        <v>168</v>
      </c>
    </row>
    <row r="40" ht="39.95" customHeight="1" spans="1:10">
      <c r="A40" s="102" t="s">
        <v>169</v>
      </c>
      <c r="B40" s="75">
        <v>2</v>
      </c>
      <c r="C40" s="75"/>
      <c r="D40" s="75"/>
      <c r="E40" s="75">
        <v>2429</v>
      </c>
      <c r="F40" s="75">
        <v>8552</v>
      </c>
      <c r="G40" s="75">
        <v>250</v>
      </c>
      <c r="H40" s="75">
        <v>1500</v>
      </c>
      <c r="I40" s="306">
        <f>H40+G40+F40+E40+B40</f>
        <v>12733</v>
      </c>
      <c r="J40" s="159" t="s">
        <v>170</v>
      </c>
    </row>
    <row r="41" ht="39.95" customHeight="1" spans="1:10">
      <c r="A41" s="102" t="s">
        <v>171</v>
      </c>
      <c r="B41" s="75">
        <v>17</v>
      </c>
      <c r="C41" s="75"/>
      <c r="D41" s="75"/>
      <c r="E41" s="75" t="s">
        <v>125</v>
      </c>
      <c r="F41" s="75">
        <v>440</v>
      </c>
      <c r="G41" s="75">
        <v>1200</v>
      </c>
      <c r="H41" s="75">
        <v>9400</v>
      </c>
      <c r="I41" s="306">
        <f>H41+G41+F41</f>
        <v>11040</v>
      </c>
      <c r="J41" s="159" t="s">
        <v>172</v>
      </c>
    </row>
    <row r="42" ht="39.95" customHeight="1" spans="1:10">
      <c r="A42" s="102" t="s">
        <v>161</v>
      </c>
      <c r="B42" s="75" t="s">
        <v>125</v>
      </c>
      <c r="C42" s="75"/>
      <c r="D42" s="75"/>
      <c r="E42" s="75">
        <v>4920</v>
      </c>
      <c r="F42" s="75">
        <v>400</v>
      </c>
      <c r="G42" s="75">
        <v>30</v>
      </c>
      <c r="H42" s="75" t="s">
        <v>125</v>
      </c>
      <c r="I42" s="306">
        <f>G42+F42+E42</f>
        <v>5350</v>
      </c>
      <c r="J42" s="159" t="s">
        <v>173</v>
      </c>
    </row>
    <row r="43" ht="39.95" customHeight="1" spans="1:10">
      <c r="A43" s="109" t="s">
        <v>174</v>
      </c>
      <c r="B43" s="79" t="s">
        <v>125</v>
      </c>
      <c r="C43" s="79"/>
      <c r="D43" s="79"/>
      <c r="E43" s="79">
        <f>E44+E45</f>
        <v>17901</v>
      </c>
      <c r="F43" s="79">
        <f>F45</f>
        <v>1180</v>
      </c>
      <c r="G43" s="79">
        <f t="shared" ref="G43:H43" si="2">G45</f>
        <v>250</v>
      </c>
      <c r="H43" s="79">
        <f t="shared" si="2"/>
        <v>560</v>
      </c>
      <c r="I43" s="322">
        <f>I44+I45</f>
        <v>19891</v>
      </c>
      <c r="J43" s="160" t="s">
        <v>175</v>
      </c>
    </row>
    <row r="44" ht="39.95" customHeight="1" spans="1:10">
      <c r="A44" s="102" t="s">
        <v>176</v>
      </c>
      <c r="B44" s="75" t="s">
        <v>125</v>
      </c>
      <c r="C44" s="75"/>
      <c r="D44" s="75"/>
      <c r="E44" s="75">
        <v>7074</v>
      </c>
      <c r="F44" s="75" t="s">
        <v>125</v>
      </c>
      <c r="G44" s="75" t="s">
        <v>125</v>
      </c>
      <c r="H44" s="75" t="s">
        <v>125</v>
      </c>
      <c r="I44" s="322">
        <f>E44</f>
        <v>7074</v>
      </c>
      <c r="J44" s="104" t="s">
        <v>177</v>
      </c>
    </row>
    <row r="45" ht="39.95" customHeight="1" spans="1:10">
      <c r="A45" s="102" t="s">
        <v>178</v>
      </c>
      <c r="B45" s="75" t="s">
        <v>125</v>
      </c>
      <c r="C45" s="75"/>
      <c r="D45" s="75"/>
      <c r="E45" s="75">
        <v>10827</v>
      </c>
      <c r="F45" s="75">
        <v>1180</v>
      </c>
      <c r="G45" s="75">
        <v>250</v>
      </c>
      <c r="H45" s="75">
        <v>560</v>
      </c>
      <c r="I45" s="322">
        <f>SUM(E45:H45)</f>
        <v>12817</v>
      </c>
      <c r="J45" s="159" t="s">
        <v>179</v>
      </c>
    </row>
    <row r="46" ht="39.95" customHeight="1" spans="1:10">
      <c r="A46" s="109" t="s">
        <v>180</v>
      </c>
      <c r="B46" s="79">
        <v>465</v>
      </c>
      <c r="C46" s="79"/>
      <c r="D46" s="79"/>
      <c r="E46" s="79">
        <f>E47+E48</f>
        <v>8871</v>
      </c>
      <c r="F46" s="79">
        <f t="shared" ref="F46:G46" si="3">F47+F48</f>
        <v>14152</v>
      </c>
      <c r="G46" s="79">
        <f t="shared" si="3"/>
        <v>4865</v>
      </c>
      <c r="H46" s="79">
        <v>759</v>
      </c>
      <c r="I46" s="322">
        <f>G46+F46+E46</f>
        <v>27888</v>
      </c>
      <c r="J46" s="160" t="s">
        <v>181</v>
      </c>
    </row>
    <row r="47" ht="39.95" customHeight="1" spans="1:10">
      <c r="A47" s="102" t="s">
        <v>182</v>
      </c>
      <c r="B47" s="75" t="s">
        <v>125</v>
      </c>
      <c r="C47" s="75"/>
      <c r="D47" s="75"/>
      <c r="E47" s="75">
        <v>3917</v>
      </c>
      <c r="F47" s="75">
        <v>10304</v>
      </c>
      <c r="G47" s="75">
        <v>3780</v>
      </c>
      <c r="H47" s="75" t="s">
        <v>125</v>
      </c>
      <c r="I47" s="322">
        <f>G47+F47+E47</f>
        <v>18001</v>
      </c>
      <c r="J47" s="159" t="s">
        <v>183</v>
      </c>
    </row>
    <row r="48" ht="39.95" customHeight="1" spans="1:10">
      <c r="A48" s="102" t="s">
        <v>184</v>
      </c>
      <c r="B48" s="309" t="s">
        <v>125</v>
      </c>
      <c r="C48" s="309"/>
      <c r="D48" s="309"/>
      <c r="E48" s="75">
        <v>4954</v>
      </c>
      <c r="F48" s="75">
        <v>3848</v>
      </c>
      <c r="G48" s="75">
        <v>1085</v>
      </c>
      <c r="H48" s="75" t="s">
        <v>125</v>
      </c>
      <c r="I48" s="322">
        <f>G48+F48+E48</f>
        <v>9887</v>
      </c>
      <c r="J48" s="159" t="s">
        <v>185</v>
      </c>
    </row>
    <row r="49" ht="39.95" customHeight="1" spans="1:10">
      <c r="A49" s="126" t="s">
        <v>119</v>
      </c>
      <c r="B49" s="297">
        <f>B46+B37+B29</f>
        <v>36848</v>
      </c>
      <c r="C49" s="297"/>
      <c r="D49" s="297"/>
      <c r="E49" s="297">
        <f>E46+E43+E37+E29</f>
        <v>130979</v>
      </c>
      <c r="F49" s="297">
        <f>E46+E43+E37+E29</f>
        <v>130979</v>
      </c>
      <c r="G49" s="297">
        <f>F46+F43+F37+F29</f>
        <v>187184</v>
      </c>
      <c r="H49" s="297">
        <f>G46+G43+G37+G29</f>
        <v>54795</v>
      </c>
      <c r="I49" s="297">
        <f>I29+I37+I43+I46</f>
        <v>624744</v>
      </c>
      <c r="J49" s="168" t="s">
        <v>112</v>
      </c>
    </row>
    <row r="50" ht="23.25" customHeight="1" spans="1:10">
      <c r="A50" s="466" t="s">
        <v>133</v>
      </c>
      <c r="B50" s="113"/>
      <c r="C50" s="113"/>
      <c r="D50" s="113"/>
      <c r="E50" s="113"/>
      <c r="F50" s="113"/>
      <c r="G50" s="113"/>
      <c r="H50" s="113" t="s">
        <v>134</v>
      </c>
      <c r="I50" s="113"/>
      <c r="J50" s="113"/>
    </row>
    <row r="51" ht="30" customHeight="1" spans="1:10">
      <c r="A51" s="468" t="s">
        <v>18</v>
      </c>
      <c r="B51" s="311" t="s">
        <v>16</v>
      </c>
      <c r="C51" s="311"/>
      <c r="D51" s="311"/>
      <c r="E51" s="311"/>
      <c r="F51" s="311"/>
      <c r="G51" s="311"/>
      <c r="H51" s="311"/>
      <c r="I51" s="311"/>
      <c r="J51" s="155" t="s">
        <v>17</v>
      </c>
    </row>
    <row r="52" ht="30" customHeight="1" spans="1:10">
      <c r="A52" s="304"/>
      <c r="B52" s="469" t="s">
        <v>19</v>
      </c>
      <c r="C52" s="250"/>
      <c r="D52" s="250"/>
      <c r="E52" s="250"/>
      <c r="F52" s="250"/>
      <c r="G52" s="250"/>
      <c r="H52" s="250"/>
      <c r="I52" s="250"/>
      <c r="J52" s="281"/>
    </row>
    <row r="53" ht="30" customHeight="1" spans="1:10">
      <c r="A53" s="94" t="s">
        <v>145</v>
      </c>
      <c r="B53" s="134" t="s">
        <v>107</v>
      </c>
      <c r="C53" s="134"/>
      <c r="D53" s="134"/>
      <c r="E53" s="293" t="s">
        <v>108</v>
      </c>
      <c r="F53" s="293" t="s">
        <v>109</v>
      </c>
      <c r="G53" s="293" t="s">
        <v>110</v>
      </c>
      <c r="H53" s="134" t="s">
        <v>111</v>
      </c>
      <c r="I53" s="134" t="s">
        <v>112</v>
      </c>
      <c r="J53" s="156" t="s">
        <v>146</v>
      </c>
    </row>
    <row r="54" ht="30" customHeight="1" spans="1:10">
      <c r="A54" s="68"/>
      <c r="B54" s="257" t="s">
        <v>114</v>
      </c>
      <c r="C54" s="257"/>
      <c r="D54" s="257"/>
      <c r="E54" s="295" t="s">
        <v>115</v>
      </c>
      <c r="F54" s="295" t="s">
        <v>116</v>
      </c>
      <c r="G54" s="295" t="s">
        <v>117</v>
      </c>
      <c r="H54" s="257" t="s">
        <v>118</v>
      </c>
      <c r="I54" s="257" t="s">
        <v>119</v>
      </c>
      <c r="J54" s="157"/>
    </row>
    <row r="55" s="142" customFormat="1" ht="39.95" customHeight="1" spans="1:10">
      <c r="A55" s="109" t="s">
        <v>147</v>
      </c>
      <c r="B55" s="312">
        <f>B56+B57+B58+B59+B60+B61</f>
        <v>29924</v>
      </c>
      <c r="C55" s="312"/>
      <c r="D55" s="312"/>
      <c r="E55" s="313">
        <f>E56+E57+E58+E59+E60+E61</f>
        <v>611482</v>
      </c>
      <c r="F55" s="313">
        <f t="shared" ref="F55:H55" si="4">F56+F57+F58+F59+F60+F61</f>
        <v>295690</v>
      </c>
      <c r="G55" s="313">
        <f t="shared" si="4"/>
        <v>75788</v>
      </c>
      <c r="H55" s="313">
        <f t="shared" si="4"/>
        <v>152580</v>
      </c>
      <c r="I55" s="313">
        <f>H55+G55+F55+E55+B55</f>
        <v>1165464</v>
      </c>
      <c r="J55" s="160" t="s">
        <v>148</v>
      </c>
    </row>
    <row r="56" ht="39.95" customHeight="1" spans="1:10">
      <c r="A56" s="102" t="s">
        <v>149</v>
      </c>
      <c r="B56" s="307">
        <v>1185</v>
      </c>
      <c r="C56" s="307"/>
      <c r="D56" s="307"/>
      <c r="E56" s="307">
        <v>40796</v>
      </c>
      <c r="F56" s="307">
        <v>18312</v>
      </c>
      <c r="G56" s="307">
        <v>1258</v>
      </c>
      <c r="H56" s="307">
        <v>10476</v>
      </c>
      <c r="I56" s="313">
        <f t="shared" ref="I56:I61" si="5">H56+G56+F56+E56+B56</f>
        <v>72027</v>
      </c>
      <c r="J56" s="159" t="s">
        <v>150</v>
      </c>
    </row>
    <row r="57" ht="39.95" customHeight="1" spans="1:10">
      <c r="A57" s="102" t="s">
        <v>151</v>
      </c>
      <c r="B57" s="307">
        <v>21551</v>
      </c>
      <c r="C57" s="307"/>
      <c r="D57" s="307"/>
      <c r="E57" s="307">
        <v>162271</v>
      </c>
      <c r="F57" s="307">
        <v>238034</v>
      </c>
      <c r="G57" s="307">
        <v>68140</v>
      </c>
      <c r="H57" s="307">
        <v>105100</v>
      </c>
      <c r="I57" s="313">
        <f t="shared" si="5"/>
        <v>595096</v>
      </c>
      <c r="J57" s="159" t="s">
        <v>152</v>
      </c>
    </row>
    <row r="58" ht="39.95" customHeight="1" spans="1:10">
      <c r="A58" s="102" t="s">
        <v>153</v>
      </c>
      <c r="B58" s="307">
        <v>6768</v>
      </c>
      <c r="C58" s="307"/>
      <c r="D58" s="307"/>
      <c r="E58" s="307">
        <v>13375</v>
      </c>
      <c r="F58" s="307">
        <v>15568</v>
      </c>
      <c r="G58" s="307">
        <v>6390</v>
      </c>
      <c r="H58" s="307">
        <v>37004</v>
      </c>
      <c r="I58" s="313">
        <f t="shared" si="5"/>
        <v>79105</v>
      </c>
      <c r="J58" s="159" t="s">
        <v>154</v>
      </c>
    </row>
    <row r="59" ht="39.95" customHeight="1" spans="1:10">
      <c r="A59" s="102" t="s">
        <v>155</v>
      </c>
      <c r="B59" s="75">
        <v>270</v>
      </c>
      <c r="C59" s="75"/>
      <c r="D59" s="75"/>
      <c r="E59" s="75">
        <v>0</v>
      </c>
      <c r="F59" s="75">
        <v>0</v>
      </c>
      <c r="G59" s="75">
        <v>0</v>
      </c>
      <c r="H59" s="75">
        <v>0</v>
      </c>
      <c r="I59" s="313">
        <f t="shared" si="5"/>
        <v>270</v>
      </c>
      <c r="J59" s="159" t="s">
        <v>156</v>
      </c>
    </row>
    <row r="60" ht="39.95" customHeight="1" spans="1:10">
      <c r="A60" s="102" t="s">
        <v>157</v>
      </c>
      <c r="B60" s="75">
        <v>0</v>
      </c>
      <c r="C60" s="75"/>
      <c r="D60" s="75"/>
      <c r="E60" s="75">
        <v>395040</v>
      </c>
      <c r="F60" s="75">
        <v>23776</v>
      </c>
      <c r="G60" s="75">
        <v>0</v>
      </c>
      <c r="H60" s="75">
        <v>0</v>
      </c>
      <c r="I60" s="313">
        <f t="shared" si="5"/>
        <v>418816</v>
      </c>
      <c r="J60" s="159" t="s">
        <v>158</v>
      </c>
    </row>
    <row r="61" ht="39.95" customHeight="1" spans="1:10">
      <c r="A61" s="102" t="s">
        <v>159</v>
      </c>
      <c r="B61" s="75">
        <v>150</v>
      </c>
      <c r="C61" s="75"/>
      <c r="D61" s="75"/>
      <c r="E61" s="75">
        <v>0</v>
      </c>
      <c r="F61" s="75">
        <v>0</v>
      </c>
      <c r="G61" s="75">
        <v>0</v>
      </c>
      <c r="H61" s="75">
        <v>0</v>
      </c>
      <c r="I61" s="313">
        <f t="shared" si="5"/>
        <v>150</v>
      </c>
      <c r="J61" s="159" t="s">
        <v>160</v>
      </c>
    </row>
    <row r="62" ht="39.95" customHeight="1" spans="1:10">
      <c r="A62" s="142" t="s">
        <v>161</v>
      </c>
      <c r="B62" s="314">
        <v>0</v>
      </c>
      <c r="C62" s="314"/>
      <c r="D62" s="314"/>
      <c r="E62" s="314">
        <v>0</v>
      </c>
      <c r="F62" s="314">
        <v>0</v>
      </c>
      <c r="G62" s="314">
        <v>0</v>
      </c>
      <c r="H62" s="314">
        <v>0</v>
      </c>
      <c r="I62" s="323">
        <v>0</v>
      </c>
      <c r="J62" s="104" t="s">
        <v>162</v>
      </c>
    </row>
    <row r="63" s="142" customFormat="1" ht="39.95" customHeight="1" spans="1:10">
      <c r="A63" s="109" t="s">
        <v>163</v>
      </c>
      <c r="B63" s="308">
        <f>B64+B65+B66+B67+B68</f>
        <v>369</v>
      </c>
      <c r="C63" s="308"/>
      <c r="D63" s="308"/>
      <c r="E63" s="308">
        <f>E64+E65+E66+E67+E68</f>
        <v>16516</v>
      </c>
      <c r="F63" s="308">
        <f t="shared" ref="F63:H63" si="6">F64+F65+F66+F67+F68</f>
        <v>16710</v>
      </c>
      <c r="G63" s="308">
        <f t="shared" si="6"/>
        <v>1510</v>
      </c>
      <c r="H63" s="308">
        <f t="shared" si="6"/>
        <v>8650</v>
      </c>
      <c r="I63" s="308">
        <f>H63+G63+F63+E63+B63</f>
        <v>43755</v>
      </c>
      <c r="J63" s="159" t="s">
        <v>164</v>
      </c>
    </row>
    <row r="64" ht="39.95" customHeight="1" spans="1:10">
      <c r="A64" s="467" t="s">
        <v>165</v>
      </c>
      <c r="B64" s="307">
        <v>340</v>
      </c>
      <c r="C64" s="307"/>
      <c r="D64" s="307"/>
      <c r="E64" s="75">
        <v>870</v>
      </c>
      <c r="F64" s="75">
        <v>1800</v>
      </c>
      <c r="G64" s="75">
        <v>750</v>
      </c>
      <c r="H64" s="75">
        <v>1220</v>
      </c>
      <c r="I64" s="308">
        <f t="shared" ref="I64:I75" si="7">H64+G64+F64+E64+B64</f>
        <v>4980</v>
      </c>
      <c r="J64" s="159" t="s">
        <v>166</v>
      </c>
    </row>
    <row r="65" ht="39.95" customHeight="1" spans="1:10">
      <c r="A65" s="102" t="s">
        <v>167</v>
      </c>
      <c r="B65" s="307">
        <v>20</v>
      </c>
      <c r="C65" s="307"/>
      <c r="D65" s="307"/>
      <c r="E65" s="75">
        <v>160</v>
      </c>
      <c r="F65" s="75">
        <v>1570</v>
      </c>
      <c r="G65" s="75">
        <v>0</v>
      </c>
      <c r="H65" s="75">
        <v>1230</v>
      </c>
      <c r="I65" s="308">
        <f t="shared" si="7"/>
        <v>2980</v>
      </c>
      <c r="J65" s="159" t="s">
        <v>168</v>
      </c>
    </row>
    <row r="66" ht="39.95" customHeight="1" spans="1:10">
      <c r="A66" s="102" t="s">
        <v>169</v>
      </c>
      <c r="B66" s="75">
        <v>2</v>
      </c>
      <c r="C66" s="75"/>
      <c r="D66" s="75"/>
      <c r="E66" s="75">
        <v>4260</v>
      </c>
      <c r="F66" s="75">
        <v>12690</v>
      </c>
      <c r="G66" s="75">
        <v>250</v>
      </c>
      <c r="H66" s="75">
        <v>1500</v>
      </c>
      <c r="I66" s="308">
        <f t="shared" si="7"/>
        <v>18702</v>
      </c>
      <c r="J66" s="159" t="s">
        <v>170</v>
      </c>
    </row>
    <row r="67" ht="39.95" customHeight="1" spans="1:10">
      <c r="A67" s="102" t="s">
        <v>171</v>
      </c>
      <c r="B67" s="75">
        <v>7</v>
      </c>
      <c r="C67" s="75"/>
      <c r="D67" s="75"/>
      <c r="E67" s="75">
        <v>0</v>
      </c>
      <c r="F67" s="75">
        <v>200</v>
      </c>
      <c r="G67" s="75">
        <v>480</v>
      </c>
      <c r="H67" s="75">
        <v>4700</v>
      </c>
      <c r="I67" s="308">
        <f t="shared" si="7"/>
        <v>5387</v>
      </c>
      <c r="J67" s="159" t="s">
        <v>172</v>
      </c>
    </row>
    <row r="68" ht="39.95" customHeight="1" spans="1:10">
      <c r="A68" s="102" t="s">
        <v>161</v>
      </c>
      <c r="B68" s="75">
        <v>0</v>
      </c>
      <c r="C68" s="75"/>
      <c r="D68" s="75"/>
      <c r="E68" s="75">
        <v>11226</v>
      </c>
      <c r="F68" s="75">
        <v>450</v>
      </c>
      <c r="G68" s="75">
        <v>30</v>
      </c>
      <c r="H68" s="75">
        <v>0</v>
      </c>
      <c r="I68" s="308">
        <f t="shared" si="7"/>
        <v>11706</v>
      </c>
      <c r="J68" s="159" t="s">
        <v>173</v>
      </c>
    </row>
    <row r="69" s="290" customFormat="1" ht="39.95" customHeight="1" spans="1:10">
      <c r="A69" s="109" t="s">
        <v>174</v>
      </c>
      <c r="B69" s="79">
        <f>B70+B71</f>
        <v>0</v>
      </c>
      <c r="C69" s="79"/>
      <c r="D69" s="79"/>
      <c r="E69" s="79">
        <f>E70+E71</f>
        <v>37867</v>
      </c>
      <c r="F69" s="79">
        <f t="shared" ref="F69:I69" si="8">F70+F71</f>
        <v>793</v>
      </c>
      <c r="G69" s="79">
        <f t="shared" si="8"/>
        <v>140</v>
      </c>
      <c r="H69" s="79">
        <f t="shared" si="8"/>
        <v>26</v>
      </c>
      <c r="I69" s="79">
        <f t="shared" si="8"/>
        <v>38826</v>
      </c>
      <c r="J69" s="160" t="s">
        <v>175</v>
      </c>
    </row>
    <row r="70" ht="39.95" customHeight="1" spans="1:10">
      <c r="A70" s="102" t="s">
        <v>176</v>
      </c>
      <c r="B70" s="75">
        <v>0</v>
      </c>
      <c r="C70" s="75"/>
      <c r="D70" s="75"/>
      <c r="E70" s="75">
        <v>19917</v>
      </c>
      <c r="F70" s="75">
        <v>0</v>
      </c>
      <c r="G70" s="75">
        <v>0</v>
      </c>
      <c r="H70" s="75">
        <v>0</v>
      </c>
      <c r="I70" s="308">
        <f t="shared" si="7"/>
        <v>19917</v>
      </c>
      <c r="J70" s="104" t="s">
        <v>177</v>
      </c>
    </row>
    <row r="71" ht="39.95" customHeight="1" spans="1:10">
      <c r="A71" s="102" t="s">
        <v>178</v>
      </c>
      <c r="B71" s="75">
        <v>0</v>
      </c>
      <c r="C71" s="75"/>
      <c r="D71" s="75"/>
      <c r="E71" s="75">
        <v>17950</v>
      </c>
      <c r="F71" s="75">
        <v>793</v>
      </c>
      <c r="G71" s="75">
        <v>140</v>
      </c>
      <c r="H71" s="75">
        <v>26</v>
      </c>
      <c r="I71" s="308">
        <f t="shared" si="7"/>
        <v>18909</v>
      </c>
      <c r="J71" s="159" t="s">
        <v>179</v>
      </c>
    </row>
    <row r="72" s="142" customFormat="1" ht="39.95" customHeight="1" spans="1:10">
      <c r="A72" s="109" t="s">
        <v>180</v>
      </c>
      <c r="B72" s="79">
        <v>278</v>
      </c>
      <c r="C72" s="79"/>
      <c r="D72" s="79"/>
      <c r="E72" s="79">
        <f>E73+E74</f>
        <v>325483</v>
      </c>
      <c r="F72" s="79">
        <f t="shared" ref="F72:G72" si="9">F73+F74</f>
        <v>817070</v>
      </c>
      <c r="G72" s="79">
        <f t="shared" si="9"/>
        <v>232053</v>
      </c>
      <c r="H72" s="79">
        <v>62</v>
      </c>
      <c r="I72" s="79">
        <f>SUM(B72:H72)</f>
        <v>1374946</v>
      </c>
      <c r="J72" s="160" t="s">
        <v>181</v>
      </c>
    </row>
    <row r="73" ht="39.95" customHeight="1" spans="1:10">
      <c r="A73" s="102" t="s">
        <v>182</v>
      </c>
      <c r="B73" s="75" t="s">
        <v>125</v>
      </c>
      <c r="C73" s="75"/>
      <c r="D73" s="75"/>
      <c r="E73" s="75">
        <v>23409</v>
      </c>
      <c r="F73" s="75">
        <v>540730</v>
      </c>
      <c r="G73" s="75">
        <v>159049</v>
      </c>
      <c r="H73" s="75">
        <v>0</v>
      </c>
      <c r="I73" s="79">
        <f t="shared" ref="I73:I74" si="10">SUM(B73:H73)</f>
        <v>723188</v>
      </c>
      <c r="J73" s="159" t="s">
        <v>183</v>
      </c>
    </row>
    <row r="74" ht="39.95" customHeight="1" spans="1:10">
      <c r="A74" s="102" t="s">
        <v>184</v>
      </c>
      <c r="B74" s="309" t="s">
        <v>125</v>
      </c>
      <c r="C74" s="309"/>
      <c r="D74" s="309"/>
      <c r="E74" s="75">
        <v>302074</v>
      </c>
      <c r="F74" s="75">
        <v>276340</v>
      </c>
      <c r="G74" s="75">
        <v>73004</v>
      </c>
      <c r="H74" s="75">
        <v>0</v>
      </c>
      <c r="I74" s="331">
        <f t="shared" si="10"/>
        <v>651418</v>
      </c>
      <c r="J74" s="159" t="s">
        <v>185</v>
      </c>
    </row>
    <row r="75" ht="39.95" customHeight="1" spans="1:10">
      <c r="A75" s="126" t="s">
        <v>119</v>
      </c>
      <c r="B75" s="297">
        <f>B63+B55</f>
        <v>30293</v>
      </c>
      <c r="C75" s="297"/>
      <c r="D75" s="297"/>
      <c r="E75" s="297">
        <f>E72+E69+E63+E55</f>
        <v>991348</v>
      </c>
      <c r="F75" s="297">
        <f>F72+F69+F63+F55</f>
        <v>1130263</v>
      </c>
      <c r="G75" s="297">
        <f>G72+G69+G63+G55</f>
        <v>309491</v>
      </c>
      <c r="H75" s="297">
        <f>H69+H63+H55</f>
        <v>161256</v>
      </c>
      <c r="I75" s="308">
        <f t="shared" si="7"/>
        <v>2622651</v>
      </c>
      <c r="J75" s="168" t="s">
        <v>112</v>
      </c>
    </row>
    <row r="76" ht="23.25" customHeight="1" spans="1:10">
      <c r="A76" s="466" t="s">
        <v>133</v>
      </c>
      <c r="B76" s="113"/>
      <c r="C76" s="113"/>
      <c r="D76" s="113"/>
      <c r="E76" s="113"/>
      <c r="F76" s="113"/>
      <c r="G76" s="113"/>
      <c r="H76" s="163" t="s">
        <v>134</v>
      </c>
      <c r="I76" s="163"/>
      <c r="J76" s="163"/>
    </row>
    <row r="77" ht="30" customHeight="1" spans="1:10">
      <c r="A77" s="249"/>
      <c r="B77" s="324" t="s">
        <v>20</v>
      </c>
      <c r="C77" s="324"/>
      <c r="D77" s="324"/>
      <c r="E77" s="324"/>
      <c r="F77" s="324"/>
      <c r="G77" s="324"/>
      <c r="H77" s="324"/>
      <c r="I77" s="324"/>
      <c r="J77" s="249"/>
    </row>
    <row r="78" ht="30" customHeight="1" spans="1:10">
      <c r="A78" s="468" t="s">
        <v>186</v>
      </c>
      <c r="B78" s="469" t="s">
        <v>23</v>
      </c>
      <c r="C78" s="250"/>
      <c r="D78" s="250"/>
      <c r="E78" s="250"/>
      <c r="F78" s="250"/>
      <c r="G78" s="250"/>
      <c r="H78" s="250"/>
      <c r="I78" s="250"/>
      <c r="J78" s="155" t="s">
        <v>21</v>
      </c>
    </row>
    <row r="79" ht="30" customHeight="1" spans="1:10">
      <c r="A79" s="94" t="s">
        <v>145</v>
      </c>
      <c r="B79" s="134" t="s">
        <v>107</v>
      </c>
      <c r="C79" s="134"/>
      <c r="D79" s="134"/>
      <c r="E79" s="293" t="s">
        <v>108</v>
      </c>
      <c r="F79" s="293" t="s">
        <v>109</v>
      </c>
      <c r="G79" s="293" t="s">
        <v>110</v>
      </c>
      <c r="H79" s="134" t="s">
        <v>111</v>
      </c>
      <c r="I79" s="134" t="s">
        <v>112</v>
      </c>
      <c r="J79" s="156" t="s">
        <v>146</v>
      </c>
    </row>
    <row r="80" ht="30" customHeight="1" spans="1:10">
      <c r="A80" s="68"/>
      <c r="B80" s="257" t="s">
        <v>114</v>
      </c>
      <c r="C80" s="257"/>
      <c r="D80" s="257"/>
      <c r="E80" s="295" t="s">
        <v>115</v>
      </c>
      <c r="F80" s="295" t="s">
        <v>116</v>
      </c>
      <c r="G80" s="295" t="s">
        <v>117</v>
      </c>
      <c r="H80" s="257" t="s">
        <v>118</v>
      </c>
      <c r="I80" s="257" t="s">
        <v>119</v>
      </c>
      <c r="J80" s="157"/>
    </row>
    <row r="81" s="142" customFormat="1" ht="39.95" customHeight="1" spans="1:10">
      <c r="A81" s="470" t="s">
        <v>187</v>
      </c>
      <c r="B81" s="326">
        <f>B82+B83+B84+B85+B86+B87+B90+B91</f>
        <v>3551</v>
      </c>
      <c r="C81" s="326"/>
      <c r="D81" s="326"/>
      <c r="E81" s="123">
        <f>E82+E83+E84+E85+E86+E87+E88+E89+E90+E91</f>
        <v>29101</v>
      </c>
      <c r="F81" s="123">
        <f>F82+F84+F87+F89+F90+F91</f>
        <v>4333</v>
      </c>
      <c r="G81" s="123">
        <f>G82+G84+G85+G88+G89+G91</f>
        <v>1013</v>
      </c>
      <c r="H81" s="123">
        <f>H82+H83+H84+H85+H86+H87+H89+H90+H91</f>
        <v>4608</v>
      </c>
      <c r="I81" s="123">
        <f t="shared" ref="I81" si="11">I82+I83+I84+I85+I86+I87+I88+I89+I90+I91</f>
        <v>42606</v>
      </c>
      <c r="J81" s="332" t="s">
        <v>188</v>
      </c>
    </row>
    <row r="82" s="142" customFormat="1" ht="39.95" customHeight="1" spans="1:10">
      <c r="A82" s="142" t="s">
        <v>189</v>
      </c>
      <c r="B82" s="75">
        <v>353</v>
      </c>
      <c r="C82" s="75"/>
      <c r="D82" s="75"/>
      <c r="E82" s="74">
        <v>1173</v>
      </c>
      <c r="F82" s="74">
        <v>211</v>
      </c>
      <c r="G82" s="74">
        <v>311</v>
      </c>
      <c r="H82" s="74">
        <v>65</v>
      </c>
      <c r="I82" s="37">
        <f>SUM(B82:H82)</f>
        <v>2113</v>
      </c>
      <c r="J82" s="104" t="s">
        <v>190</v>
      </c>
    </row>
    <row r="83" ht="39.95" customHeight="1" spans="1:10">
      <c r="A83" s="467" t="s">
        <v>191</v>
      </c>
      <c r="B83" s="75">
        <v>1310</v>
      </c>
      <c r="C83" s="75"/>
      <c r="D83" s="75"/>
      <c r="E83" s="74">
        <v>7950</v>
      </c>
      <c r="F83" s="74" t="s">
        <v>125</v>
      </c>
      <c r="G83" s="74" t="s">
        <v>125</v>
      </c>
      <c r="H83" s="74">
        <v>2128</v>
      </c>
      <c r="I83" s="37">
        <f t="shared" ref="I83:I91" si="12">SUM(B83:H83)</f>
        <v>11388</v>
      </c>
      <c r="J83" s="159" t="s">
        <v>192</v>
      </c>
    </row>
    <row r="84" ht="39.95" customHeight="1" spans="1:10">
      <c r="A84" s="142" t="s">
        <v>193</v>
      </c>
      <c r="B84" s="75">
        <v>8</v>
      </c>
      <c r="C84" s="75"/>
      <c r="D84" s="75"/>
      <c r="E84" s="74">
        <v>130</v>
      </c>
      <c r="F84" s="74">
        <v>1450</v>
      </c>
      <c r="G84" s="74">
        <v>250</v>
      </c>
      <c r="H84" s="74">
        <v>157</v>
      </c>
      <c r="I84" s="37">
        <f t="shared" si="12"/>
        <v>1995</v>
      </c>
      <c r="J84" s="104" t="s">
        <v>194</v>
      </c>
    </row>
    <row r="85" ht="39.95" customHeight="1" spans="1:10">
      <c r="A85" s="102" t="s">
        <v>195</v>
      </c>
      <c r="B85" s="75">
        <v>14</v>
      </c>
      <c r="C85" s="75"/>
      <c r="D85" s="75"/>
      <c r="E85" s="74">
        <v>1181</v>
      </c>
      <c r="F85" s="74" t="s">
        <v>125</v>
      </c>
      <c r="G85" s="74">
        <v>50</v>
      </c>
      <c r="H85" s="74">
        <v>48</v>
      </c>
      <c r="I85" s="37">
        <f t="shared" si="12"/>
        <v>1293</v>
      </c>
      <c r="J85" s="159" t="s">
        <v>196</v>
      </c>
    </row>
    <row r="86" ht="39.95" customHeight="1" spans="1:10">
      <c r="A86" s="102" t="s">
        <v>197</v>
      </c>
      <c r="B86" s="75">
        <v>630</v>
      </c>
      <c r="C86" s="75"/>
      <c r="D86" s="75"/>
      <c r="E86" s="74">
        <v>895</v>
      </c>
      <c r="F86" s="74" t="s">
        <v>125</v>
      </c>
      <c r="G86" s="74" t="s">
        <v>125</v>
      </c>
      <c r="H86" s="74">
        <v>2</v>
      </c>
      <c r="I86" s="37">
        <f t="shared" si="12"/>
        <v>1527</v>
      </c>
      <c r="J86" s="159" t="s">
        <v>198</v>
      </c>
    </row>
    <row r="87" ht="39.95" customHeight="1" spans="1:11">
      <c r="A87" s="102" t="s">
        <v>199</v>
      </c>
      <c r="B87" s="75">
        <v>15</v>
      </c>
      <c r="C87" s="75"/>
      <c r="D87" s="75"/>
      <c r="E87" s="74">
        <v>1420</v>
      </c>
      <c r="F87" s="74">
        <v>30</v>
      </c>
      <c r="G87" s="74" t="s">
        <v>125</v>
      </c>
      <c r="H87" s="74">
        <v>79</v>
      </c>
      <c r="I87" s="37">
        <f t="shared" si="12"/>
        <v>1544</v>
      </c>
      <c r="J87" s="159" t="s">
        <v>200</v>
      </c>
      <c r="K87" s="333"/>
    </row>
    <row r="88" ht="39.95" customHeight="1" spans="1:10">
      <c r="A88" s="102" t="s">
        <v>201</v>
      </c>
      <c r="B88" s="75" t="s">
        <v>125</v>
      </c>
      <c r="C88" s="75"/>
      <c r="D88" s="75"/>
      <c r="E88" s="74">
        <v>2305</v>
      </c>
      <c r="F88" s="74" t="s">
        <v>125</v>
      </c>
      <c r="G88" s="74">
        <v>2</v>
      </c>
      <c r="H88" s="74" t="s">
        <v>125</v>
      </c>
      <c r="I88" s="37">
        <f t="shared" si="12"/>
        <v>2307</v>
      </c>
      <c r="J88" s="159" t="s">
        <v>202</v>
      </c>
    </row>
    <row r="89" ht="39.95" customHeight="1" spans="1:10">
      <c r="A89" s="102" t="s">
        <v>203</v>
      </c>
      <c r="B89" s="75" t="s">
        <v>125</v>
      </c>
      <c r="C89" s="75"/>
      <c r="D89" s="75"/>
      <c r="E89" s="74">
        <v>2075</v>
      </c>
      <c r="F89" s="74">
        <v>1190</v>
      </c>
      <c r="G89" s="74">
        <v>300</v>
      </c>
      <c r="H89" s="74">
        <v>901</v>
      </c>
      <c r="I89" s="37">
        <f t="shared" si="12"/>
        <v>4466</v>
      </c>
      <c r="J89" s="159" t="s">
        <v>204</v>
      </c>
    </row>
    <row r="90" ht="39.95" customHeight="1" spans="1:10">
      <c r="A90" s="102" t="s">
        <v>205</v>
      </c>
      <c r="B90" s="75">
        <v>122</v>
      </c>
      <c r="C90" s="75"/>
      <c r="D90" s="75"/>
      <c r="E90" s="74">
        <v>1370</v>
      </c>
      <c r="F90" s="74">
        <v>300</v>
      </c>
      <c r="G90" s="74" t="s">
        <v>125</v>
      </c>
      <c r="H90" s="74">
        <v>651</v>
      </c>
      <c r="I90" s="37">
        <f t="shared" si="12"/>
        <v>2443</v>
      </c>
      <c r="J90" s="159" t="s">
        <v>206</v>
      </c>
    </row>
    <row r="91" ht="39.95" customHeight="1" spans="1:10">
      <c r="A91" s="327" t="s">
        <v>207</v>
      </c>
      <c r="B91" s="75">
        <v>1099</v>
      </c>
      <c r="C91" s="75"/>
      <c r="D91" s="75"/>
      <c r="E91" s="74">
        <v>10602</v>
      </c>
      <c r="F91" s="74">
        <v>1152</v>
      </c>
      <c r="G91" s="74">
        <v>100</v>
      </c>
      <c r="H91" s="74">
        <v>577</v>
      </c>
      <c r="I91" s="37">
        <f t="shared" si="12"/>
        <v>13530</v>
      </c>
      <c r="J91" s="104" t="s">
        <v>208</v>
      </c>
    </row>
    <row r="92" s="142" customFormat="1" ht="39.95" customHeight="1" spans="1:10">
      <c r="A92" s="470" t="s">
        <v>209</v>
      </c>
      <c r="B92" s="79">
        <f>B93+B94+B95+B97+B98+B99+B100+B101</f>
        <v>6525</v>
      </c>
      <c r="C92" s="79"/>
      <c r="D92" s="79"/>
      <c r="E92" s="123">
        <f>E93+E94+E95+E97+E98+E99+E100+E101</f>
        <v>36139</v>
      </c>
      <c r="F92" s="123">
        <f>F93+F94+F95+F96+F97+F99+F100+F101</f>
        <v>29980</v>
      </c>
      <c r="G92" s="123">
        <f>G97+G99+G100+G101</f>
        <v>12950</v>
      </c>
      <c r="H92" s="123">
        <f>H93+H94+H95+H97+H98+H100+H101</f>
        <v>35723</v>
      </c>
      <c r="I92" s="123">
        <f t="shared" ref="I92" si="13">I93+I94+I95+I96+I97+I98+I99+I100+I101</f>
        <v>121317</v>
      </c>
      <c r="J92" s="332" t="s">
        <v>210</v>
      </c>
    </row>
    <row r="93" ht="39.95" customHeight="1" spans="1:10">
      <c r="A93" s="327" t="s">
        <v>211</v>
      </c>
      <c r="B93" s="75">
        <v>4100</v>
      </c>
      <c r="C93" s="75"/>
      <c r="D93" s="75"/>
      <c r="E93" s="74">
        <v>560</v>
      </c>
      <c r="F93" s="74">
        <v>100</v>
      </c>
      <c r="G93" s="74" t="s">
        <v>125</v>
      </c>
      <c r="H93" s="74">
        <v>11500</v>
      </c>
      <c r="I93" s="37">
        <f>SUM(B93:H93)</f>
        <v>16260</v>
      </c>
      <c r="J93" s="104" t="s">
        <v>212</v>
      </c>
    </row>
    <row r="94" ht="39.95" customHeight="1" spans="1:10">
      <c r="A94" s="327" t="s">
        <v>213</v>
      </c>
      <c r="B94" s="75">
        <v>1650</v>
      </c>
      <c r="C94" s="75"/>
      <c r="D94" s="75"/>
      <c r="E94" s="74">
        <v>5467</v>
      </c>
      <c r="F94" s="74">
        <v>2380</v>
      </c>
      <c r="G94" s="74" t="s">
        <v>125</v>
      </c>
      <c r="H94" s="74">
        <v>10800</v>
      </c>
      <c r="I94" s="37">
        <f t="shared" ref="I94:I102" si="14">SUM(B94:H94)</f>
        <v>20297</v>
      </c>
      <c r="J94" s="104" t="s">
        <v>214</v>
      </c>
    </row>
    <row r="95" ht="39.95" customHeight="1" spans="1:10">
      <c r="A95" s="327" t="s">
        <v>215</v>
      </c>
      <c r="B95" s="75">
        <v>230</v>
      </c>
      <c r="C95" s="75"/>
      <c r="D95" s="75"/>
      <c r="E95" s="74">
        <v>200</v>
      </c>
      <c r="F95" s="74">
        <v>100</v>
      </c>
      <c r="G95" s="74" t="s">
        <v>125</v>
      </c>
      <c r="H95" s="74">
        <v>6950</v>
      </c>
      <c r="I95" s="37">
        <f t="shared" si="14"/>
        <v>7480</v>
      </c>
      <c r="J95" s="104" t="s">
        <v>216</v>
      </c>
    </row>
    <row r="96" ht="39.95" customHeight="1" spans="1:10">
      <c r="A96" s="327" t="s">
        <v>217</v>
      </c>
      <c r="B96" s="75" t="s">
        <v>125</v>
      </c>
      <c r="C96" s="75"/>
      <c r="D96" s="75"/>
      <c r="E96" s="74" t="s">
        <v>125</v>
      </c>
      <c r="F96" s="74">
        <v>100</v>
      </c>
      <c r="G96" s="74" t="s">
        <v>125</v>
      </c>
      <c r="H96" s="74" t="s">
        <v>125</v>
      </c>
      <c r="I96" s="37">
        <f t="shared" si="14"/>
        <v>100</v>
      </c>
      <c r="J96" s="104" t="s">
        <v>218</v>
      </c>
    </row>
    <row r="97" ht="39.95" customHeight="1" spans="1:10">
      <c r="A97" s="327" t="s">
        <v>219</v>
      </c>
      <c r="B97" s="75">
        <v>30</v>
      </c>
      <c r="C97" s="75"/>
      <c r="D97" s="75"/>
      <c r="E97" s="74">
        <v>5245</v>
      </c>
      <c r="F97" s="74">
        <v>10500</v>
      </c>
      <c r="G97" s="74">
        <v>3700</v>
      </c>
      <c r="H97" s="74">
        <v>525</v>
      </c>
      <c r="I97" s="37">
        <f t="shared" si="14"/>
        <v>20000</v>
      </c>
      <c r="J97" s="104" t="s">
        <v>220</v>
      </c>
    </row>
    <row r="98" ht="39.95" customHeight="1" spans="1:10">
      <c r="A98" s="327" t="s">
        <v>221</v>
      </c>
      <c r="B98" s="75">
        <v>40</v>
      </c>
      <c r="C98" s="75"/>
      <c r="D98" s="75"/>
      <c r="E98" s="74">
        <v>165</v>
      </c>
      <c r="F98" s="74" t="s">
        <v>125</v>
      </c>
      <c r="G98" s="74" t="s">
        <v>125</v>
      </c>
      <c r="H98" s="74">
        <v>758</v>
      </c>
      <c r="I98" s="37">
        <f t="shared" si="14"/>
        <v>963</v>
      </c>
      <c r="J98" s="104" t="s">
        <v>222</v>
      </c>
    </row>
    <row r="99" ht="39.95" customHeight="1" spans="1:10">
      <c r="A99" s="327" t="s">
        <v>223</v>
      </c>
      <c r="B99" s="75">
        <v>5</v>
      </c>
      <c r="C99" s="75"/>
      <c r="D99" s="75"/>
      <c r="E99" s="74">
        <v>20251</v>
      </c>
      <c r="F99" s="74">
        <v>10680</v>
      </c>
      <c r="G99" s="74">
        <v>7500</v>
      </c>
      <c r="H99" s="74" t="s">
        <v>125</v>
      </c>
      <c r="I99" s="37">
        <f t="shared" si="14"/>
        <v>38436</v>
      </c>
      <c r="J99" s="104" t="s">
        <v>224</v>
      </c>
    </row>
    <row r="100" ht="39.95" customHeight="1" spans="1:10">
      <c r="A100" s="327" t="s">
        <v>225</v>
      </c>
      <c r="B100" s="75">
        <v>5</v>
      </c>
      <c r="C100" s="75"/>
      <c r="D100" s="75"/>
      <c r="E100" s="74">
        <v>50</v>
      </c>
      <c r="F100" s="74">
        <v>70</v>
      </c>
      <c r="G100" s="74">
        <v>700</v>
      </c>
      <c r="H100" s="74">
        <v>10</v>
      </c>
      <c r="I100" s="37">
        <f t="shared" si="14"/>
        <v>835</v>
      </c>
      <c r="J100" s="104" t="s">
        <v>226</v>
      </c>
    </row>
    <row r="101" ht="39.95" customHeight="1" spans="1:10">
      <c r="A101" s="327" t="s">
        <v>227</v>
      </c>
      <c r="B101" s="75">
        <v>465</v>
      </c>
      <c r="C101" s="75"/>
      <c r="D101" s="75"/>
      <c r="E101" s="74">
        <v>4201</v>
      </c>
      <c r="F101" s="74">
        <v>6050</v>
      </c>
      <c r="G101" s="74">
        <v>1050</v>
      </c>
      <c r="H101" s="74">
        <v>5180</v>
      </c>
      <c r="I101" s="37">
        <f t="shared" si="14"/>
        <v>16946</v>
      </c>
      <c r="J101" s="104" t="s">
        <v>228</v>
      </c>
    </row>
    <row r="102" s="142" customFormat="1" ht="39.95" customHeight="1" spans="1:10">
      <c r="A102" s="290" t="s">
        <v>229</v>
      </c>
      <c r="B102" s="79" t="s">
        <v>125</v>
      </c>
      <c r="C102" s="79"/>
      <c r="D102" s="79"/>
      <c r="E102" s="123">
        <v>300</v>
      </c>
      <c r="F102" s="123">
        <v>540</v>
      </c>
      <c r="G102" s="123" t="s">
        <v>125</v>
      </c>
      <c r="H102" s="123">
        <v>900</v>
      </c>
      <c r="I102" s="37">
        <f t="shared" si="14"/>
        <v>1740</v>
      </c>
      <c r="J102" s="332" t="s">
        <v>230</v>
      </c>
    </row>
    <row r="103" ht="27.75" customHeight="1" spans="1:10">
      <c r="A103" s="466" t="s">
        <v>133</v>
      </c>
      <c r="B103" s="113"/>
      <c r="C103" s="113"/>
      <c r="D103" s="113"/>
      <c r="E103" s="113"/>
      <c r="F103" s="113"/>
      <c r="G103" s="113"/>
      <c r="H103" s="163" t="s">
        <v>134</v>
      </c>
      <c r="I103" s="163"/>
      <c r="J103" s="163"/>
    </row>
    <row r="104" ht="30" customHeight="1" spans="1:10">
      <c r="A104" s="328"/>
      <c r="B104" s="324" t="s">
        <v>24</v>
      </c>
      <c r="C104" s="324"/>
      <c r="D104" s="324"/>
      <c r="E104" s="324"/>
      <c r="F104" s="324"/>
      <c r="G104" s="324"/>
      <c r="H104" s="324"/>
      <c r="I104" s="324"/>
      <c r="J104" s="249"/>
    </row>
    <row r="105" ht="30" customHeight="1" spans="1:10">
      <c r="A105" s="468" t="s">
        <v>231</v>
      </c>
      <c r="B105" s="469" t="s">
        <v>27</v>
      </c>
      <c r="C105" s="250"/>
      <c r="D105" s="250"/>
      <c r="E105" s="250"/>
      <c r="F105" s="250"/>
      <c r="G105" s="250"/>
      <c r="H105" s="250"/>
      <c r="I105" s="250"/>
      <c r="J105" s="155" t="s">
        <v>25</v>
      </c>
    </row>
    <row r="106" ht="30" customHeight="1" spans="1:10">
      <c r="A106" s="94" t="s">
        <v>145</v>
      </c>
      <c r="B106" s="134" t="s">
        <v>107</v>
      </c>
      <c r="C106" s="134"/>
      <c r="D106" s="134"/>
      <c r="E106" s="293" t="s">
        <v>108</v>
      </c>
      <c r="F106" s="293" t="s">
        <v>109</v>
      </c>
      <c r="G106" s="293" t="s">
        <v>110</v>
      </c>
      <c r="H106" s="134" t="s">
        <v>111</v>
      </c>
      <c r="I106" s="134" t="s">
        <v>112</v>
      </c>
      <c r="J106" s="156" t="s">
        <v>146</v>
      </c>
    </row>
    <row r="107" ht="30" customHeight="1" spans="1:10">
      <c r="A107" s="68"/>
      <c r="B107" s="257" t="s">
        <v>114</v>
      </c>
      <c r="C107" s="257"/>
      <c r="D107" s="257"/>
      <c r="E107" s="295" t="s">
        <v>115</v>
      </c>
      <c r="F107" s="295" t="s">
        <v>116</v>
      </c>
      <c r="G107" s="295" t="s">
        <v>117</v>
      </c>
      <c r="H107" s="257" t="s">
        <v>118</v>
      </c>
      <c r="I107" s="257" t="s">
        <v>119</v>
      </c>
      <c r="J107" s="157"/>
    </row>
    <row r="108" s="142" customFormat="1" ht="39.95" customHeight="1" spans="1:10">
      <c r="A108" s="470" t="s">
        <v>187</v>
      </c>
      <c r="B108" s="43">
        <f>B109+B110+B111+B112+B113+B114+B117+B118</f>
        <v>85872</v>
      </c>
      <c r="C108" s="43"/>
      <c r="D108" s="43"/>
      <c r="E108" s="43">
        <f>E109+E110+E112+E113+E114+E115+E116+E117+E118</f>
        <v>831512</v>
      </c>
      <c r="F108" s="43">
        <f>F109+F111+F112+F113+F114+F116+F117+F118</f>
        <v>174123</v>
      </c>
      <c r="G108" s="43">
        <f>G109+G111+G112+G113+G114+G116+G118</f>
        <v>53132</v>
      </c>
      <c r="H108" s="43">
        <f>H109+H110+H111+H112+H113+H114+H116+H117+H118</f>
        <v>72564</v>
      </c>
      <c r="I108" s="43">
        <f>SUM(B108:H108)</f>
        <v>1217203</v>
      </c>
      <c r="J108" s="332" t="s">
        <v>188</v>
      </c>
    </row>
    <row r="109" ht="39.95" customHeight="1" spans="1:10">
      <c r="A109" s="142" t="s">
        <v>189</v>
      </c>
      <c r="B109" s="307">
        <v>12410</v>
      </c>
      <c r="C109" s="307"/>
      <c r="D109" s="307"/>
      <c r="E109" s="307">
        <v>86579</v>
      </c>
      <c r="F109" s="307">
        <v>25976</v>
      </c>
      <c r="G109" s="307">
        <v>27990</v>
      </c>
      <c r="H109" s="329">
        <v>1244</v>
      </c>
      <c r="I109" s="43">
        <f t="shared" ref="I109:I118" si="15">SUM(B109:H109)</f>
        <v>154199</v>
      </c>
      <c r="J109" s="104" t="s">
        <v>190</v>
      </c>
    </row>
    <row r="110" ht="39.95" customHeight="1" spans="1:10">
      <c r="A110" s="467" t="s">
        <v>191</v>
      </c>
      <c r="B110" s="307">
        <v>42140</v>
      </c>
      <c r="C110" s="307"/>
      <c r="D110" s="307"/>
      <c r="E110" s="307">
        <v>302583</v>
      </c>
      <c r="F110" s="314">
        <v>0</v>
      </c>
      <c r="G110" s="314">
        <v>0</v>
      </c>
      <c r="H110" s="329">
        <v>5107</v>
      </c>
      <c r="I110" s="43">
        <f t="shared" si="15"/>
        <v>349830</v>
      </c>
      <c r="J110" s="159" t="s">
        <v>192</v>
      </c>
    </row>
    <row r="111" ht="39.95" customHeight="1" spans="1:10">
      <c r="A111" s="142" t="s">
        <v>193</v>
      </c>
      <c r="B111" s="75">
        <v>160</v>
      </c>
      <c r="C111" s="75"/>
      <c r="D111" s="75"/>
      <c r="E111" s="75">
        <v>3800</v>
      </c>
      <c r="F111" s="75">
        <v>63333</v>
      </c>
      <c r="G111" s="75">
        <v>9440</v>
      </c>
      <c r="H111" s="36">
        <v>3140</v>
      </c>
      <c r="I111" s="43">
        <f t="shared" si="15"/>
        <v>79873</v>
      </c>
      <c r="J111" s="104" t="s">
        <v>194</v>
      </c>
    </row>
    <row r="112" ht="39.95" customHeight="1" spans="1:10">
      <c r="A112" s="102" t="s">
        <v>195</v>
      </c>
      <c r="B112" s="75">
        <v>240</v>
      </c>
      <c r="C112" s="75"/>
      <c r="D112" s="75"/>
      <c r="E112" s="75">
        <v>33775</v>
      </c>
      <c r="F112" s="75">
        <v>0</v>
      </c>
      <c r="G112" s="75">
        <v>702</v>
      </c>
      <c r="H112" s="36">
        <v>626</v>
      </c>
      <c r="I112" s="43">
        <f t="shared" si="15"/>
        <v>35343</v>
      </c>
      <c r="J112" s="159" t="s">
        <v>196</v>
      </c>
    </row>
    <row r="113" ht="39.95" customHeight="1" spans="1:10">
      <c r="A113" s="102" t="s">
        <v>197</v>
      </c>
      <c r="B113" s="307">
        <v>4560</v>
      </c>
      <c r="C113" s="307"/>
      <c r="D113" s="307"/>
      <c r="E113" s="75">
        <v>4553</v>
      </c>
      <c r="F113" s="75">
        <v>0</v>
      </c>
      <c r="G113" s="75">
        <v>0</v>
      </c>
      <c r="H113" s="36">
        <v>20</v>
      </c>
      <c r="I113" s="43">
        <f t="shared" si="15"/>
        <v>9133</v>
      </c>
      <c r="J113" s="159" t="s">
        <v>198</v>
      </c>
    </row>
    <row r="114" ht="39.95" customHeight="1" spans="1:10">
      <c r="A114" s="102" t="s">
        <v>199</v>
      </c>
      <c r="B114" s="75">
        <v>550</v>
      </c>
      <c r="C114" s="75"/>
      <c r="D114" s="75"/>
      <c r="E114" s="75">
        <v>46740</v>
      </c>
      <c r="F114" s="75">
        <v>900</v>
      </c>
      <c r="G114" s="75">
        <v>0</v>
      </c>
      <c r="H114" s="36">
        <v>1343</v>
      </c>
      <c r="I114" s="43">
        <f t="shared" si="15"/>
        <v>49533</v>
      </c>
      <c r="J114" s="159" t="s">
        <v>200</v>
      </c>
    </row>
    <row r="115" ht="39.95" customHeight="1" spans="1:10">
      <c r="A115" s="102" t="s">
        <v>201</v>
      </c>
      <c r="B115" s="314">
        <v>0</v>
      </c>
      <c r="C115" s="314"/>
      <c r="D115" s="314"/>
      <c r="E115" s="75">
        <v>122525</v>
      </c>
      <c r="F115" s="75">
        <v>0</v>
      </c>
      <c r="G115" s="75">
        <v>90</v>
      </c>
      <c r="H115" s="36">
        <v>0</v>
      </c>
      <c r="I115" s="43">
        <f t="shared" si="15"/>
        <v>122615</v>
      </c>
      <c r="J115" s="159" t="s">
        <v>202</v>
      </c>
    </row>
    <row r="116" ht="39.95" customHeight="1" spans="1:10">
      <c r="A116" s="102" t="s">
        <v>203</v>
      </c>
      <c r="B116" s="314">
        <v>0</v>
      </c>
      <c r="C116" s="314"/>
      <c r="D116" s="314"/>
      <c r="E116" s="75">
        <v>94600</v>
      </c>
      <c r="F116" s="75">
        <v>52360</v>
      </c>
      <c r="G116" s="75">
        <v>13200</v>
      </c>
      <c r="H116" s="36">
        <v>28832</v>
      </c>
      <c r="I116" s="43">
        <f t="shared" si="15"/>
        <v>188992</v>
      </c>
      <c r="J116" s="159" t="s">
        <v>204</v>
      </c>
    </row>
    <row r="117" ht="39.95" customHeight="1" spans="1:10">
      <c r="A117" s="102" t="s">
        <v>205</v>
      </c>
      <c r="B117" s="307">
        <v>5000</v>
      </c>
      <c r="C117" s="307"/>
      <c r="D117" s="307"/>
      <c r="E117" s="75">
        <v>74967</v>
      </c>
      <c r="F117" s="75">
        <v>11375</v>
      </c>
      <c r="G117" s="75">
        <v>0</v>
      </c>
      <c r="H117" s="36">
        <v>18228</v>
      </c>
      <c r="I117" s="43">
        <f t="shared" si="15"/>
        <v>109570</v>
      </c>
      <c r="J117" s="159" t="s">
        <v>206</v>
      </c>
    </row>
    <row r="118" ht="39.95" customHeight="1" spans="1:10">
      <c r="A118" s="327" t="s">
        <v>207</v>
      </c>
      <c r="B118" s="307">
        <v>20812</v>
      </c>
      <c r="C118" s="307"/>
      <c r="D118" s="307"/>
      <c r="E118" s="75">
        <v>65190</v>
      </c>
      <c r="F118" s="75">
        <v>20179</v>
      </c>
      <c r="G118" s="75">
        <v>1800</v>
      </c>
      <c r="H118" s="329">
        <v>14024</v>
      </c>
      <c r="I118" s="43">
        <f t="shared" si="15"/>
        <v>122005</v>
      </c>
      <c r="J118" s="104" t="s">
        <v>208</v>
      </c>
    </row>
    <row r="119" s="142" customFormat="1" ht="39.95" customHeight="1" spans="1:10">
      <c r="A119" s="470" t="s">
        <v>209</v>
      </c>
      <c r="B119" s="308">
        <f>B120+B121+B122+B123+B124+B125+B126+B127+B128</f>
        <v>66950</v>
      </c>
      <c r="C119" s="308"/>
      <c r="D119" s="308"/>
      <c r="E119" s="308">
        <f>E120+E121+E122+E123+E124+E125+E126+E127+E128</f>
        <v>1561886</v>
      </c>
      <c r="F119" s="308">
        <f t="shared" ref="F119:I119" si="16">F120+F121+F122+F123+F124+F125+F126+F127+F128</f>
        <v>1088250</v>
      </c>
      <c r="G119" s="308">
        <f t="shared" si="16"/>
        <v>708350</v>
      </c>
      <c r="H119" s="308">
        <f t="shared" si="16"/>
        <v>254591</v>
      </c>
      <c r="I119" s="308">
        <f t="shared" si="16"/>
        <v>3680027</v>
      </c>
      <c r="J119" s="332" t="s">
        <v>210</v>
      </c>
    </row>
    <row r="120" ht="39.95" customHeight="1" spans="1:10">
      <c r="A120" s="327" t="s">
        <v>211</v>
      </c>
      <c r="B120" s="307">
        <v>39900</v>
      </c>
      <c r="C120" s="307"/>
      <c r="D120" s="307"/>
      <c r="E120" s="307">
        <v>12700</v>
      </c>
      <c r="F120" s="307">
        <v>1000</v>
      </c>
      <c r="G120" s="101">
        <v>0</v>
      </c>
      <c r="H120" s="329">
        <v>115000</v>
      </c>
      <c r="I120" s="43">
        <f>SUM(B120:H120)</f>
        <v>168600</v>
      </c>
      <c r="J120" s="104" t="s">
        <v>212</v>
      </c>
    </row>
    <row r="121" ht="39.95" customHeight="1" spans="1:10">
      <c r="A121" s="327" t="s">
        <v>213</v>
      </c>
      <c r="B121" s="307">
        <v>18500</v>
      </c>
      <c r="C121" s="307"/>
      <c r="D121" s="307"/>
      <c r="E121" s="307">
        <v>103740</v>
      </c>
      <c r="F121" s="307">
        <v>23400</v>
      </c>
      <c r="G121" s="101">
        <v>0</v>
      </c>
      <c r="H121" s="329">
        <v>118800</v>
      </c>
      <c r="I121" s="43">
        <f t="shared" ref="I121:I128" si="17">SUM(B121:H121)</f>
        <v>264440</v>
      </c>
      <c r="J121" s="104" t="s">
        <v>214</v>
      </c>
    </row>
    <row r="122" ht="39.95" customHeight="1" spans="1:10">
      <c r="A122" s="327" t="s">
        <v>215</v>
      </c>
      <c r="B122" s="307">
        <v>6900</v>
      </c>
      <c r="C122" s="307"/>
      <c r="D122" s="307"/>
      <c r="E122" s="307">
        <v>4600</v>
      </c>
      <c r="F122" s="307">
        <v>3000</v>
      </c>
      <c r="G122" s="101">
        <v>0</v>
      </c>
      <c r="H122" s="329">
        <v>4865</v>
      </c>
      <c r="I122" s="43">
        <f t="shared" si="17"/>
        <v>19365</v>
      </c>
      <c r="J122" s="104" t="s">
        <v>216</v>
      </c>
    </row>
    <row r="123" ht="39.95" customHeight="1" spans="1:10">
      <c r="A123" s="327" t="s">
        <v>217</v>
      </c>
      <c r="B123" s="314">
        <v>0</v>
      </c>
      <c r="C123" s="314"/>
      <c r="D123" s="314"/>
      <c r="E123" s="314">
        <v>0</v>
      </c>
      <c r="F123" s="307">
        <v>1500</v>
      </c>
      <c r="G123" s="101">
        <v>0</v>
      </c>
      <c r="H123" s="330">
        <v>0</v>
      </c>
      <c r="I123" s="43">
        <f t="shared" si="17"/>
        <v>1500</v>
      </c>
      <c r="J123" s="104" t="s">
        <v>218</v>
      </c>
    </row>
    <row r="124" ht="39.95" customHeight="1" spans="1:10">
      <c r="A124" s="327" t="s">
        <v>219</v>
      </c>
      <c r="B124" s="307">
        <v>1200</v>
      </c>
      <c r="C124" s="307"/>
      <c r="D124" s="307"/>
      <c r="E124" s="307">
        <v>265350</v>
      </c>
      <c r="F124" s="307">
        <v>535000</v>
      </c>
      <c r="G124" s="101">
        <v>185325</v>
      </c>
      <c r="H124" s="329">
        <v>13125</v>
      </c>
      <c r="I124" s="43">
        <f t="shared" si="17"/>
        <v>1000000</v>
      </c>
      <c r="J124" s="104" t="s">
        <v>220</v>
      </c>
    </row>
    <row r="125" ht="39.95" customHeight="1" spans="1:10">
      <c r="A125" s="327" t="s">
        <v>221</v>
      </c>
      <c r="B125" s="307">
        <v>20</v>
      </c>
      <c r="C125" s="307"/>
      <c r="D125" s="307"/>
      <c r="E125" s="307">
        <v>53460</v>
      </c>
      <c r="F125" s="314">
        <v>0</v>
      </c>
      <c r="G125" s="101">
        <v>0</v>
      </c>
      <c r="H125" s="329">
        <v>379</v>
      </c>
      <c r="I125" s="43">
        <f t="shared" si="17"/>
        <v>53859</v>
      </c>
      <c r="J125" s="104" t="s">
        <v>222</v>
      </c>
    </row>
    <row r="126" ht="39.95" customHeight="1" spans="1:10">
      <c r="A126" s="327" t="s">
        <v>223</v>
      </c>
      <c r="B126" s="75">
        <v>125</v>
      </c>
      <c r="C126" s="75"/>
      <c r="D126" s="75"/>
      <c r="E126" s="307">
        <v>1116560</v>
      </c>
      <c r="F126" s="307">
        <v>517100</v>
      </c>
      <c r="G126" s="101">
        <v>487500</v>
      </c>
      <c r="H126" s="330">
        <v>0</v>
      </c>
      <c r="I126" s="43">
        <f t="shared" si="17"/>
        <v>2121285</v>
      </c>
      <c r="J126" s="104" t="s">
        <v>224</v>
      </c>
    </row>
    <row r="127" ht="39.95" customHeight="1" spans="1:10">
      <c r="A127" s="327" t="s">
        <v>225</v>
      </c>
      <c r="B127" s="35">
        <v>150</v>
      </c>
      <c r="C127" s="35"/>
      <c r="D127" s="35"/>
      <c r="E127" s="307">
        <v>2250</v>
      </c>
      <c r="F127" s="307">
        <v>3650</v>
      </c>
      <c r="G127" s="101">
        <v>35000</v>
      </c>
      <c r="H127" s="329">
        <v>350</v>
      </c>
      <c r="I127" s="43">
        <f t="shared" si="17"/>
        <v>41400</v>
      </c>
      <c r="J127" s="104" t="s">
        <v>226</v>
      </c>
    </row>
    <row r="128" ht="39.95" customHeight="1" spans="1:10">
      <c r="A128" s="327" t="s">
        <v>227</v>
      </c>
      <c r="B128" s="254">
        <v>155</v>
      </c>
      <c r="C128" s="254"/>
      <c r="D128" s="254"/>
      <c r="E128" s="307">
        <v>3226</v>
      </c>
      <c r="F128" s="307">
        <v>3600</v>
      </c>
      <c r="G128" s="101">
        <v>525</v>
      </c>
      <c r="H128" s="329">
        <v>2072</v>
      </c>
      <c r="I128" s="43">
        <f t="shared" si="17"/>
        <v>9578</v>
      </c>
      <c r="J128" s="104" t="s">
        <v>228</v>
      </c>
    </row>
    <row r="129" s="142" customFormat="1" ht="39.95" customHeight="1" spans="1:10">
      <c r="A129" s="290" t="s">
        <v>229</v>
      </c>
      <c r="B129" s="69">
        <v>0</v>
      </c>
      <c r="C129" s="69"/>
      <c r="D129" s="69"/>
      <c r="E129" s="79">
        <v>6900</v>
      </c>
      <c r="F129" s="79">
        <v>32400</v>
      </c>
      <c r="G129" s="101">
        <v>0</v>
      </c>
      <c r="H129" s="334">
        <v>1080</v>
      </c>
      <c r="I129" s="43">
        <f t="shared" ref="I129" si="18">SUM(B129:H129)</f>
        <v>40380</v>
      </c>
      <c r="J129" s="332" t="s">
        <v>230</v>
      </c>
    </row>
    <row r="130" ht="23.25" customHeight="1" spans="1:10">
      <c r="A130" s="466" t="s">
        <v>133</v>
      </c>
      <c r="B130" s="113"/>
      <c r="C130" s="113"/>
      <c r="D130" s="113"/>
      <c r="E130" s="113"/>
      <c r="F130" s="113"/>
      <c r="G130" s="113"/>
      <c r="H130" s="163" t="s">
        <v>134</v>
      </c>
      <c r="I130" s="163"/>
      <c r="J130" s="163"/>
    </row>
    <row r="131" ht="30" customHeight="1" spans="1:10">
      <c r="A131" s="328"/>
      <c r="B131" s="324" t="s">
        <v>28</v>
      </c>
      <c r="C131" s="324"/>
      <c r="D131" s="324"/>
      <c r="E131" s="324"/>
      <c r="F131" s="324"/>
      <c r="G131" s="324"/>
      <c r="H131" s="324"/>
      <c r="I131" s="324"/>
      <c r="J131" s="249"/>
    </row>
    <row r="132" ht="30" customHeight="1" spans="1:10">
      <c r="A132" s="468" t="s">
        <v>30</v>
      </c>
      <c r="B132" s="250" t="s">
        <v>31</v>
      </c>
      <c r="C132" s="250"/>
      <c r="D132" s="250"/>
      <c r="E132" s="250"/>
      <c r="F132" s="250"/>
      <c r="G132" s="250"/>
      <c r="H132" s="250"/>
      <c r="I132" s="250"/>
      <c r="J132" s="155" t="s">
        <v>29</v>
      </c>
    </row>
    <row r="133" ht="30" customHeight="1" spans="1:10">
      <c r="A133" s="94" t="s">
        <v>232</v>
      </c>
      <c r="B133" s="134" t="s">
        <v>107</v>
      </c>
      <c r="C133" s="134"/>
      <c r="D133" s="134"/>
      <c r="E133" s="293" t="s">
        <v>108</v>
      </c>
      <c r="F133" s="293" t="s">
        <v>109</v>
      </c>
      <c r="G133" s="293" t="s">
        <v>110</v>
      </c>
      <c r="H133" s="134" t="s">
        <v>111</v>
      </c>
      <c r="I133" s="255" t="s">
        <v>112</v>
      </c>
      <c r="J133" s="156" t="s">
        <v>233</v>
      </c>
    </row>
    <row r="134" ht="30" customHeight="1" spans="1:10">
      <c r="A134" s="68"/>
      <c r="B134" s="257" t="s">
        <v>114</v>
      </c>
      <c r="C134" s="257"/>
      <c r="D134" s="257"/>
      <c r="E134" s="295" t="s">
        <v>115</v>
      </c>
      <c r="F134" s="295" t="s">
        <v>116</v>
      </c>
      <c r="G134" s="295" t="s">
        <v>117</v>
      </c>
      <c r="H134" s="257" t="s">
        <v>118</v>
      </c>
      <c r="I134" s="257" t="s">
        <v>119</v>
      </c>
      <c r="J134" s="157"/>
    </row>
    <row r="135" s="142" customFormat="1" ht="35.1" customHeight="1" spans="1:10">
      <c r="A135" s="290" t="s">
        <v>234</v>
      </c>
      <c r="B135" s="43">
        <f>B137+B138+B139</f>
        <v>37000</v>
      </c>
      <c r="C135" s="43"/>
      <c r="D135" s="43"/>
      <c r="E135" s="43">
        <f>E136+E137+E138</f>
        <v>182000</v>
      </c>
      <c r="F135" s="326">
        <f>F136+F137+F138</f>
        <v>226300</v>
      </c>
      <c r="G135" s="326">
        <f>G136+G137</f>
        <v>58000</v>
      </c>
      <c r="H135" s="326">
        <f>H136+H137+H138</f>
        <v>349000</v>
      </c>
      <c r="I135" s="123">
        <f t="shared" ref="I135:I143" si="19">SUM(B135:H135)</f>
        <v>852300</v>
      </c>
      <c r="J135" s="332" t="s">
        <v>235</v>
      </c>
    </row>
    <row r="136" ht="35.1" customHeight="1" spans="1:10">
      <c r="A136" s="142" t="s">
        <v>236</v>
      </c>
      <c r="B136" s="74" t="s">
        <v>125</v>
      </c>
      <c r="C136" s="74"/>
      <c r="D136" s="74"/>
      <c r="E136" s="296">
        <v>0</v>
      </c>
      <c r="F136" s="296">
        <v>0</v>
      </c>
      <c r="G136" s="335">
        <v>0</v>
      </c>
      <c r="H136" s="335">
        <v>20000</v>
      </c>
      <c r="I136" s="123">
        <f t="shared" si="19"/>
        <v>20000</v>
      </c>
      <c r="J136" s="104" t="s">
        <v>237</v>
      </c>
    </row>
    <row r="137" ht="35.1" customHeight="1" spans="1:10">
      <c r="A137" s="102" t="s">
        <v>238</v>
      </c>
      <c r="B137" s="74">
        <v>26000</v>
      </c>
      <c r="C137" s="74"/>
      <c r="D137" s="74"/>
      <c r="E137" s="296">
        <v>130000</v>
      </c>
      <c r="F137" s="296">
        <v>179200</v>
      </c>
      <c r="G137" s="335">
        <v>58000</v>
      </c>
      <c r="H137" s="335">
        <v>150000</v>
      </c>
      <c r="I137" s="123">
        <f t="shared" si="19"/>
        <v>543200</v>
      </c>
      <c r="J137" s="104" t="s">
        <v>239</v>
      </c>
    </row>
    <row r="138" ht="35.1" customHeight="1" spans="1:10">
      <c r="A138" s="102" t="s">
        <v>240</v>
      </c>
      <c r="B138" s="74">
        <v>0</v>
      </c>
      <c r="C138" s="74"/>
      <c r="D138" s="74"/>
      <c r="E138" s="296">
        <v>52000</v>
      </c>
      <c r="F138" s="296">
        <v>47100</v>
      </c>
      <c r="G138" s="335">
        <v>40000</v>
      </c>
      <c r="H138" s="335">
        <v>179000</v>
      </c>
      <c r="I138" s="123">
        <f t="shared" si="19"/>
        <v>318100</v>
      </c>
      <c r="J138" s="104" t="s">
        <v>241</v>
      </c>
    </row>
    <row r="139" ht="35.1" customHeight="1" spans="1:10">
      <c r="A139" s="102" t="s">
        <v>242</v>
      </c>
      <c r="B139" s="74">
        <v>11000</v>
      </c>
      <c r="C139" s="74"/>
      <c r="D139" s="74"/>
      <c r="E139" s="296">
        <v>500</v>
      </c>
      <c r="F139" s="296">
        <v>1800</v>
      </c>
      <c r="G139" s="335" t="s">
        <v>125</v>
      </c>
      <c r="H139" s="335">
        <v>5600</v>
      </c>
      <c r="I139" s="123">
        <f t="shared" si="19"/>
        <v>18900</v>
      </c>
      <c r="J139" s="159" t="s">
        <v>243</v>
      </c>
    </row>
    <row r="140" s="142" customFormat="1" ht="35.1" customHeight="1" spans="1:10">
      <c r="A140" s="471" t="s">
        <v>244</v>
      </c>
      <c r="B140" s="74"/>
      <c r="C140" s="123">
        <f>B141+B142+B143</f>
        <v>9386</v>
      </c>
      <c r="D140" s="123"/>
      <c r="E140" s="123">
        <f>SUM(E141:E142)</f>
        <v>17457</v>
      </c>
      <c r="F140" s="123">
        <f>SUM(F141:F142)</f>
        <v>55640.5</v>
      </c>
      <c r="G140" s="306">
        <f>SUM(G141:G142)</f>
        <v>7490</v>
      </c>
      <c r="H140" s="306">
        <f>SUM(H141:H142)</f>
        <v>31306</v>
      </c>
      <c r="I140" s="123">
        <f t="shared" si="19"/>
        <v>121279.5</v>
      </c>
      <c r="J140" s="332" t="s">
        <v>245</v>
      </c>
    </row>
    <row r="141" ht="35.1" customHeight="1" spans="1:10">
      <c r="A141" s="102" t="s">
        <v>149</v>
      </c>
      <c r="B141" s="74">
        <v>0</v>
      </c>
      <c r="C141" s="74"/>
      <c r="D141" s="74"/>
      <c r="E141" s="296">
        <v>3044</v>
      </c>
      <c r="F141" s="296">
        <v>2283</v>
      </c>
      <c r="G141" s="335">
        <v>604</v>
      </c>
      <c r="H141" s="335">
        <v>3006</v>
      </c>
      <c r="I141" s="123">
        <f t="shared" si="19"/>
        <v>8937</v>
      </c>
      <c r="J141" s="159" t="s">
        <v>246</v>
      </c>
    </row>
    <row r="142" ht="35.1" customHeight="1" spans="1:10">
      <c r="A142" s="102" t="s">
        <v>151</v>
      </c>
      <c r="B142" s="74">
        <v>630</v>
      </c>
      <c r="C142" s="74"/>
      <c r="D142" s="74"/>
      <c r="E142" s="296">
        <v>14413</v>
      </c>
      <c r="F142" s="296">
        <v>53357.5</v>
      </c>
      <c r="G142" s="335">
        <v>6886</v>
      </c>
      <c r="H142" s="335">
        <v>28300</v>
      </c>
      <c r="I142" s="123">
        <f t="shared" si="19"/>
        <v>103586.5</v>
      </c>
      <c r="J142" s="159" t="s">
        <v>152</v>
      </c>
    </row>
    <row r="143" ht="35.1" customHeight="1" spans="1:10">
      <c r="A143" s="102" t="s">
        <v>153</v>
      </c>
      <c r="B143" s="74">
        <v>8756</v>
      </c>
      <c r="C143" s="74"/>
      <c r="D143" s="74"/>
      <c r="E143" s="296" t="s">
        <v>125</v>
      </c>
      <c r="F143" s="296" t="s">
        <v>125</v>
      </c>
      <c r="G143" s="296" t="s">
        <v>125</v>
      </c>
      <c r="H143" s="296" t="s">
        <v>125</v>
      </c>
      <c r="I143" s="123">
        <f t="shared" si="19"/>
        <v>8756</v>
      </c>
      <c r="J143" s="159" t="s">
        <v>154</v>
      </c>
    </row>
    <row r="144" s="142" customFormat="1" ht="35.1" customHeight="1" spans="1:10">
      <c r="A144" s="109" t="s">
        <v>247</v>
      </c>
      <c r="B144" s="74"/>
      <c r="C144" s="123">
        <f>B145+B146</f>
        <v>7760</v>
      </c>
      <c r="D144" s="123"/>
      <c r="E144" s="306">
        <f>E145</f>
        <v>9119</v>
      </c>
      <c r="F144" s="306">
        <f>F145+F146</f>
        <v>30251</v>
      </c>
      <c r="G144" s="306">
        <f>G145</f>
        <v>3177</v>
      </c>
      <c r="H144" s="306">
        <f>H145+H146</f>
        <v>25860</v>
      </c>
      <c r="I144" s="123">
        <f>SUM(C144:H144)</f>
        <v>76167</v>
      </c>
      <c r="J144" s="160" t="s">
        <v>248</v>
      </c>
    </row>
    <row r="145" ht="35.1" customHeight="1" spans="1:10">
      <c r="A145" s="467" t="s">
        <v>249</v>
      </c>
      <c r="B145" s="74">
        <v>6780</v>
      </c>
      <c r="C145" s="74"/>
      <c r="D145" s="74"/>
      <c r="E145" s="305">
        <v>9119</v>
      </c>
      <c r="F145" s="305">
        <v>28981</v>
      </c>
      <c r="G145" s="306">
        <v>3177</v>
      </c>
      <c r="H145" s="306">
        <v>24275</v>
      </c>
      <c r="I145" s="123">
        <f>SUM(B145:H145)</f>
        <v>72332</v>
      </c>
      <c r="J145" s="159" t="s">
        <v>250</v>
      </c>
    </row>
    <row r="146" ht="35.1" customHeight="1" spans="1:10">
      <c r="A146" s="467" t="s">
        <v>251</v>
      </c>
      <c r="B146" s="74">
        <v>980</v>
      </c>
      <c r="C146" s="74"/>
      <c r="D146" s="74"/>
      <c r="E146" s="296" t="s">
        <v>125</v>
      </c>
      <c r="F146" s="296">
        <v>1270</v>
      </c>
      <c r="G146" s="74" t="s">
        <v>125</v>
      </c>
      <c r="H146" s="335">
        <v>1585</v>
      </c>
      <c r="I146" s="123">
        <f>SUM(B146:H146)</f>
        <v>3835</v>
      </c>
      <c r="J146" s="159" t="s">
        <v>252</v>
      </c>
    </row>
    <row r="147" ht="23.25" customHeight="1" spans="1:10">
      <c r="A147" s="466" t="s">
        <v>133</v>
      </c>
      <c r="B147" s="113"/>
      <c r="C147" s="113"/>
      <c r="D147" s="113"/>
      <c r="E147" s="113"/>
      <c r="F147" s="113"/>
      <c r="G147" s="113"/>
      <c r="H147" s="163" t="s">
        <v>134</v>
      </c>
      <c r="I147" s="163"/>
      <c r="J147" s="163"/>
    </row>
    <row r="148" ht="35.1" customHeight="1" spans="1:10">
      <c r="A148" s="114"/>
      <c r="B148" s="114"/>
      <c r="C148" s="114"/>
      <c r="D148" s="114"/>
      <c r="E148" s="114"/>
      <c r="F148" s="114"/>
      <c r="G148" s="114"/>
      <c r="H148" s="164"/>
      <c r="I148" s="164"/>
      <c r="J148" s="164"/>
    </row>
    <row r="149" ht="35.1" customHeight="1" spans="1:10">
      <c r="A149" s="114"/>
      <c r="B149" s="114"/>
      <c r="C149" s="114"/>
      <c r="D149" s="114"/>
      <c r="E149" s="114"/>
      <c r="F149" s="114"/>
      <c r="G149" s="114"/>
      <c r="H149" s="164"/>
      <c r="I149" s="164"/>
      <c r="J149" s="164"/>
    </row>
    <row r="150" ht="30" customHeight="1" spans="1:10">
      <c r="A150" s="336"/>
      <c r="B150" s="200" t="s">
        <v>32</v>
      </c>
      <c r="C150" s="200"/>
      <c r="D150" s="200"/>
      <c r="E150" s="200"/>
      <c r="F150" s="200"/>
      <c r="G150" s="200"/>
      <c r="H150" s="200"/>
      <c r="I150" s="200"/>
      <c r="J150" s="249"/>
    </row>
    <row r="151" ht="30" customHeight="1" spans="1:10">
      <c r="A151" s="472" t="s">
        <v>253</v>
      </c>
      <c r="B151" s="337" t="s">
        <v>35</v>
      </c>
      <c r="C151" s="337"/>
      <c r="D151" s="337"/>
      <c r="E151" s="337"/>
      <c r="F151" s="337"/>
      <c r="G151" s="337"/>
      <c r="H151" s="337"/>
      <c r="I151" s="337"/>
      <c r="J151" s="166" t="s">
        <v>33</v>
      </c>
    </row>
    <row r="152" ht="30" customHeight="1" spans="1:10">
      <c r="A152" s="94" t="s">
        <v>254</v>
      </c>
      <c r="B152" s="134" t="s">
        <v>107</v>
      </c>
      <c r="C152" s="134"/>
      <c r="D152" s="134"/>
      <c r="E152" s="293" t="s">
        <v>108</v>
      </c>
      <c r="F152" s="293" t="s">
        <v>109</v>
      </c>
      <c r="G152" s="293" t="s">
        <v>110</v>
      </c>
      <c r="H152" s="134" t="s">
        <v>111</v>
      </c>
      <c r="I152" s="134" t="s">
        <v>112</v>
      </c>
      <c r="J152" s="173" t="s">
        <v>255</v>
      </c>
    </row>
    <row r="153" ht="30" customHeight="1" spans="1:10">
      <c r="A153" s="68"/>
      <c r="B153" s="257" t="s">
        <v>114</v>
      </c>
      <c r="C153" s="257"/>
      <c r="D153" s="257"/>
      <c r="E153" s="295" t="s">
        <v>115</v>
      </c>
      <c r="F153" s="295" t="s">
        <v>116</v>
      </c>
      <c r="G153" s="295" t="s">
        <v>117</v>
      </c>
      <c r="H153" s="257" t="s">
        <v>118</v>
      </c>
      <c r="I153" s="257" t="s">
        <v>119</v>
      </c>
      <c r="J153" s="316"/>
    </row>
    <row r="154" ht="35.1" customHeight="1" spans="1:10">
      <c r="A154" s="142" t="s">
        <v>256</v>
      </c>
      <c r="B154" s="75">
        <v>3482</v>
      </c>
      <c r="C154" s="75"/>
      <c r="D154" s="75"/>
      <c r="E154" s="75">
        <v>9835</v>
      </c>
      <c r="F154" s="75">
        <v>25071</v>
      </c>
      <c r="G154" s="307">
        <v>669</v>
      </c>
      <c r="H154" s="307">
        <v>33715</v>
      </c>
      <c r="I154" s="306">
        <f>SUM(B154:H154)</f>
        <v>72772</v>
      </c>
      <c r="J154" s="104" t="s">
        <v>257</v>
      </c>
    </row>
    <row r="155" ht="35.1" customHeight="1" spans="1:10">
      <c r="A155" s="142" t="s">
        <v>258</v>
      </c>
      <c r="B155" s="75">
        <v>642</v>
      </c>
      <c r="C155" s="75"/>
      <c r="D155" s="75"/>
      <c r="E155" s="75">
        <v>2478</v>
      </c>
      <c r="F155" s="75">
        <v>12428</v>
      </c>
      <c r="G155" s="75">
        <v>9573</v>
      </c>
      <c r="H155" s="307">
        <v>510</v>
      </c>
      <c r="I155" s="306">
        <f t="shared" ref="I155:I163" si="20">SUM(B155:H155)</f>
        <v>25631</v>
      </c>
      <c r="J155" s="104" t="s">
        <v>259</v>
      </c>
    </row>
    <row r="156" ht="35.1" customHeight="1" spans="1:10">
      <c r="A156" s="142" t="s">
        <v>260</v>
      </c>
      <c r="B156" s="75">
        <v>32</v>
      </c>
      <c r="C156" s="75"/>
      <c r="D156" s="75"/>
      <c r="E156" s="75">
        <v>127</v>
      </c>
      <c r="F156" s="75">
        <v>2267</v>
      </c>
      <c r="G156" s="75">
        <v>420</v>
      </c>
      <c r="H156" s="307">
        <v>324</v>
      </c>
      <c r="I156" s="306">
        <f t="shared" si="20"/>
        <v>3170</v>
      </c>
      <c r="J156" s="104" t="s">
        <v>261</v>
      </c>
    </row>
    <row r="157" ht="35.1" customHeight="1" spans="1:10">
      <c r="A157" s="142" t="s">
        <v>262</v>
      </c>
      <c r="B157" s="75">
        <v>4</v>
      </c>
      <c r="C157" s="75"/>
      <c r="D157" s="75"/>
      <c r="E157" s="75">
        <v>0</v>
      </c>
      <c r="F157" s="75">
        <v>11</v>
      </c>
      <c r="G157" s="75">
        <v>0</v>
      </c>
      <c r="H157" s="75">
        <v>80</v>
      </c>
      <c r="I157" s="306">
        <f t="shared" si="20"/>
        <v>95</v>
      </c>
      <c r="J157" s="104" t="s">
        <v>263</v>
      </c>
    </row>
    <row r="158" ht="35.1" customHeight="1" spans="1:10">
      <c r="A158" s="142" t="s">
        <v>264</v>
      </c>
      <c r="B158" s="75">
        <v>50</v>
      </c>
      <c r="C158" s="75"/>
      <c r="D158" s="75"/>
      <c r="E158" s="75">
        <v>126</v>
      </c>
      <c r="F158" s="75">
        <v>980</v>
      </c>
      <c r="G158" s="75">
        <v>338</v>
      </c>
      <c r="H158" s="75">
        <v>146</v>
      </c>
      <c r="I158" s="306">
        <f t="shared" si="20"/>
        <v>1640</v>
      </c>
      <c r="J158" s="104" t="s">
        <v>265</v>
      </c>
    </row>
    <row r="159" ht="35.1" customHeight="1" spans="1:10">
      <c r="A159" s="142" t="s">
        <v>266</v>
      </c>
      <c r="B159" s="75">
        <v>0</v>
      </c>
      <c r="C159" s="75"/>
      <c r="D159" s="75"/>
      <c r="E159" s="75">
        <v>0</v>
      </c>
      <c r="F159" s="75">
        <v>0</v>
      </c>
      <c r="G159" s="75">
        <v>0</v>
      </c>
      <c r="H159" s="75">
        <v>0</v>
      </c>
      <c r="I159" s="306">
        <f t="shared" si="20"/>
        <v>0</v>
      </c>
      <c r="J159" s="104" t="s">
        <v>267</v>
      </c>
    </row>
    <row r="160" ht="35.1" customHeight="1" spans="1:10">
      <c r="A160" s="142" t="s">
        <v>268</v>
      </c>
      <c r="B160" s="75">
        <v>0</v>
      </c>
      <c r="C160" s="75"/>
      <c r="D160" s="75"/>
      <c r="E160" s="75">
        <v>0</v>
      </c>
      <c r="F160" s="307">
        <v>25</v>
      </c>
      <c r="G160" s="307">
        <v>76</v>
      </c>
      <c r="H160" s="307">
        <v>3410</v>
      </c>
      <c r="I160" s="306">
        <f t="shared" si="20"/>
        <v>3511</v>
      </c>
      <c r="J160" s="104" t="s">
        <v>269</v>
      </c>
    </row>
    <row r="161" ht="35.1" customHeight="1" spans="1:10">
      <c r="A161" s="142" t="s">
        <v>270</v>
      </c>
      <c r="B161" s="75">
        <v>3540</v>
      </c>
      <c r="C161" s="75"/>
      <c r="D161" s="75"/>
      <c r="E161" s="75">
        <v>468</v>
      </c>
      <c r="F161" s="75">
        <v>255</v>
      </c>
      <c r="G161" s="75">
        <v>95</v>
      </c>
      <c r="H161" s="75">
        <v>997</v>
      </c>
      <c r="I161" s="306">
        <f t="shared" si="20"/>
        <v>5355</v>
      </c>
      <c r="J161" s="104" t="s">
        <v>271</v>
      </c>
    </row>
    <row r="162" ht="35.1" customHeight="1" spans="1:10">
      <c r="A162" s="142" t="s">
        <v>272</v>
      </c>
      <c r="B162" s="75">
        <v>820</v>
      </c>
      <c r="C162" s="75"/>
      <c r="D162" s="75"/>
      <c r="E162" s="75">
        <v>145</v>
      </c>
      <c r="F162" s="75">
        <v>22</v>
      </c>
      <c r="G162" s="75">
        <v>0</v>
      </c>
      <c r="H162" s="307">
        <v>465</v>
      </c>
      <c r="I162" s="306">
        <f t="shared" si="20"/>
        <v>1452</v>
      </c>
      <c r="J162" s="104" t="s">
        <v>273</v>
      </c>
    </row>
    <row r="163" ht="35.1" customHeight="1" spans="1:10">
      <c r="A163" s="338" t="s">
        <v>274</v>
      </c>
      <c r="B163" s="75">
        <v>934</v>
      </c>
      <c r="C163" s="75"/>
      <c r="D163" s="75"/>
      <c r="E163" s="75">
        <v>8358</v>
      </c>
      <c r="F163" s="75">
        <v>356</v>
      </c>
      <c r="G163" s="307">
        <v>780</v>
      </c>
      <c r="H163" s="307">
        <v>1104</v>
      </c>
      <c r="I163" s="306">
        <f t="shared" si="20"/>
        <v>11532</v>
      </c>
      <c r="J163" s="104" t="s">
        <v>275</v>
      </c>
    </row>
    <row r="164" ht="30" customHeight="1" spans="1:10">
      <c r="A164" s="339" t="s">
        <v>119</v>
      </c>
      <c r="B164" s="297">
        <f>SUM(B154:B163)</f>
        <v>9504</v>
      </c>
      <c r="C164" s="297"/>
      <c r="D164" s="297"/>
      <c r="E164" s="297">
        <f>SUM(E154:E163)</f>
        <v>21537</v>
      </c>
      <c r="F164" s="297">
        <f t="shared" ref="F164:I164" si="21">SUM(F154:F163)</f>
        <v>41415</v>
      </c>
      <c r="G164" s="297">
        <f t="shared" si="21"/>
        <v>11951</v>
      </c>
      <c r="H164" s="297">
        <f t="shared" si="21"/>
        <v>40751</v>
      </c>
      <c r="I164" s="297">
        <f t="shared" si="21"/>
        <v>125158</v>
      </c>
      <c r="J164" s="353" t="s">
        <v>112</v>
      </c>
    </row>
    <row r="165" ht="23.25" customHeight="1" spans="1:10">
      <c r="A165" s="466" t="s">
        <v>133</v>
      </c>
      <c r="B165" s="113"/>
      <c r="C165" s="340"/>
      <c r="D165" s="113"/>
      <c r="E165" s="113"/>
      <c r="F165" s="113"/>
      <c r="G165" s="113"/>
      <c r="H165" s="163" t="s">
        <v>134</v>
      </c>
      <c r="I165" s="163"/>
      <c r="J165" s="163"/>
    </row>
    <row r="166" ht="30" customHeight="1" spans="1:10">
      <c r="A166" s="336"/>
      <c r="B166" s="200" t="s">
        <v>276</v>
      </c>
      <c r="C166" s="200"/>
      <c r="D166" s="200"/>
      <c r="E166" s="200"/>
      <c r="F166" s="200"/>
      <c r="G166" s="200"/>
      <c r="H166" s="200"/>
      <c r="I166" s="200"/>
      <c r="J166" s="249"/>
    </row>
    <row r="167" ht="30" customHeight="1" spans="1:10">
      <c r="A167" s="472" t="s">
        <v>38</v>
      </c>
      <c r="B167" s="337" t="s">
        <v>277</v>
      </c>
      <c r="C167" s="337"/>
      <c r="D167" s="337"/>
      <c r="E167" s="337"/>
      <c r="F167" s="337"/>
      <c r="G167" s="337"/>
      <c r="H167" s="337"/>
      <c r="I167" s="337"/>
      <c r="J167" s="166" t="s">
        <v>37</v>
      </c>
    </row>
    <row r="168" ht="30" customHeight="1" spans="1:10">
      <c r="A168" s="94" t="s">
        <v>254</v>
      </c>
      <c r="B168" s="134" t="s">
        <v>107</v>
      </c>
      <c r="C168" s="134"/>
      <c r="D168" s="134"/>
      <c r="E168" s="293" t="s">
        <v>108</v>
      </c>
      <c r="F168" s="293" t="s">
        <v>109</v>
      </c>
      <c r="G168" s="293" t="s">
        <v>110</v>
      </c>
      <c r="H168" s="134" t="s">
        <v>111</v>
      </c>
      <c r="I168" s="134" t="s">
        <v>112</v>
      </c>
      <c r="J168" s="173" t="s">
        <v>255</v>
      </c>
    </row>
    <row r="169" ht="30" customHeight="1" spans="1:10">
      <c r="A169" s="68"/>
      <c r="B169" s="257" t="s">
        <v>114</v>
      </c>
      <c r="C169" s="257"/>
      <c r="D169" s="257"/>
      <c r="E169" s="295" t="s">
        <v>115</v>
      </c>
      <c r="F169" s="295" t="s">
        <v>116</v>
      </c>
      <c r="G169" s="295" t="s">
        <v>117</v>
      </c>
      <c r="H169" s="257" t="s">
        <v>118</v>
      </c>
      <c r="I169" s="257" t="s">
        <v>119</v>
      </c>
      <c r="J169" s="316"/>
    </row>
    <row r="170" ht="35.1" customHeight="1" spans="1:10">
      <c r="A170" s="142" t="s">
        <v>256</v>
      </c>
      <c r="B170" s="307">
        <v>46550</v>
      </c>
      <c r="C170" s="307"/>
      <c r="D170" s="307"/>
      <c r="E170" s="307">
        <v>139200</v>
      </c>
      <c r="F170" s="307">
        <v>315570</v>
      </c>
      <c r="G170" s="307">
        <v>20500</v>
      </c>
      <c r="H170" s="307">
        <v>349560</v>
      </c>
      <c r="I170" s="305">
        <f>SUM(B170:H170)</f>
        <v>871380</v>
      </c>
      <c r="J170" s="104" t="s">
        <v>257</v>
      </c>
    </row>
    <row r="171" ht="35.1" customHeight="1" spans="1:10">
      <c r="A171" s="142" t="s">
        <v>258</v>
      </c>
      <c r="B171" s="307">
        <v>78530</v>
      </c>
      <c r="C171" s="307"/>
      <c r="D171" s="307"/>
      <c r="E171" s="307">
        <v>347680</v>
      </c>
      <c r="F171" s="307">
        <v>1558340</v>
      </c>
      <c r="G171" s="307">
        <v>1226860</v>
      </c>
      <c r="H171" s="307">
        <v>90000</v>
      </c>
      <c r="I171" s="305">
        <f t="shared" ref="I171:I180" si="22">SUM(B171:H171)</f>
        <v>3301410</v>
      </c>
      <c r="J171" s="104" t="s">
        <v>259</v>
      </c>
    </row>
    <row r="172" ht="35.1" customHeight="1" spans="1:10">
      <c r="A172" s="142" t="s">
        <v>260</v>
      </c>
      <c r="B172" s="307">
        <v>3840</v>
      </c>
      <c r="C172" s="307"/>
      <c r="D172" s="307"/>
      <c r="E172" s="307">
        <v>28080</v>
      </c>
      <c r="F172" s="307">
        <v>604200</v>
      </c>
      <c r="G172" s="307">
        <v>147000</v>
      </c>
      <c r="H172" s="307">
        <v>84000</v>
      </c>
      <c r="I172" s="305">
        <f t="shared" si="22"/>
        <v>867120</v>
      </c>
      <c r="J172" s="104" t="s">
        <v>261</v>
      </c>
    </row>
    <row r="173" ht="35.1" customHeight="1" spans="1:10">
      <c r="A173" s="142" t="s">
        <v>262</v>
      </c>
      <c r="B173" s="307">
        <v>200</v>
      </c>
      <c r="C173" s="307"/>
      <c r="D173" s="307"/>
      <c r="E173" s="75">
        <v>0</v>
      </c>
      <c r="F173" s="75">
        <v>2230</v>
      </c>
      <c r="G173" s="75">
        <v>0</v>
      </c>
      <c r="H173" s="307">
        <v>14700</v>
      </c>
      <c r="I173" s="305">
        <f t="shared" si="22"/>
        <v>17130</v>
      </c>
      <c r="J173" s="104" t="s">
        <v>263</v>
      </c>
    </row>
    <row r="174" ht="35.1" customHeight="1" spans="1:10">
      <c r="A174" s="142" t="s">
        <v>278</v>
      </c>
      <c r="B174" s="307">
        <v>8000</v>
      </c>
      <c r="C174" s="307"/>
      <c r="D174" s="307"/>
      <c r="E174" s="307">
        <v>24240</v>
      </c>
      <c r="F174" s="307">
        <v>231160</v>
      </c>
      <c r="G174" s="307">
        <v>90000</v>
      </c>
      <c r="H174" s="307">
        <v>26000</v>
      </c>
      <c r="I174" s="305">
        <f t="shared" si="22"/>
        <v>379400</v>
      </c>
      <c r="J174" s="104" t="s">
        <v>279</v>
      </c>
    </row>
    <row r="175" ht="35.1" customHeight="1" spans="1:10">
      <c r="A175" s="142" t="s">
        <v>266</v>
      </c>
      <c r="B175" s="101">
        <v>0</v>
      </c>
      <c r="C175" s="101"/>
      <c r="D175" s="101"/>
      <c r="E175" s="75">
        <v>0</v>
      </c>
      <c r="F175" s="75">
        <v>0</v>
      </c>
      <c r="G175" s="75">
        <v>0</v>
      </c>
      <c r="H175" s="75">
        <v>0</v>
      </c>
      <c r="I175" s="79">
        <v>0</v>
      </c>
      <c r="J175" s="104" t="s">
        <v>267</v>
      </c>
    </row>
    <row r="176" ht="35.1" customHeight="1" spans="1:10">
      <c r="A176" s="142" t="s">
        <v>268</v>
      </c>
      <c r="B176" s="101">
        <v>0</v>
      </c>
      <c r="C176" s="101"/>
      <c r="D176" s="101"/>
      <c r="E176" s="75">
        <v>0</v>
      </c>
      <c r="F176" s="307">
        <v>550</v>
      </c>
      <c r="G176" s="307">
        <v>748</v>
      </c>
      <c r="H176" s="307">
        <v>61944</v>
      </c>
      <c r="I176" s="305">
        <f t="shared" si="22"/>
        <v>63242</v>
      </c>
      <c r="J176" s="104" t="s">
        <v>269</v>
      </c>
    </row>
    <row r="177" ht="35.1" customHeight="1" spans="1:10">
      <c r="A177" s="142" t="s">
        <v>270</v>
      </c>
      <c r="B177" s="307">
        <v>365</v>
      </c>
      <c r="C177" s="307"/>
      <c r="D177" s="307"/>
      <c r="E177" s="75">
        <v>787</v>
      </c>
      <c r="F177" s="75">
        <v>908</v>
      </c>
      <c r="G177" s="307">
        <v>760</v>
      </c>
      <c r="H177" s="307">
        <v>900</v>
      </c>
      <c r="I177" s="305">
        <f t="shared" si="22"/>
        <v>3720</v>
      </c>
      <c r="J177" s="104" t="s">
        <v>271</v>
      </c>
    </row>
    <row r="178" ht="35.1" customHeight="1" spans="1:10">
      <c r="A178" s="142" t="s">
        <v>272</v>
      </c>
      <c r="B178" s="307">
        <v>6562</v>
      </c>
      <c r="C178" s="307"/>
      <c r="D178" s="307"/>
      <c r="E178" s="307">
        <v>1210</v>
      </c>
      <c r="F178" s="307">
        <v>540</v>
      </c>
      <c r="G178" s="75">
        <v>0</v>
      </c>
      <c r="H178" s="307">
        <v>8000</v>
      </c>
      <c r="I178" s="305">
        <f t="shared" si="22"/>
        <v>16312</v>
      </c>
      <c r="J178" s="104" t="s">
        <v>273</v>
      </c>
    </row>
    <row r="179" ht="35.1" customHeight="1" spans="1:10">
      <c r="A179" s="103" t="s">
        <v>280</v>
      </c>
      <c r="B179" s="341">
        <v>18965</v>
      </c>
      <c r="C179" s="341"/>
      <c r="D179" s="341"/>
      <c r="E179" s="307">
        <v>213647</v>
      </c>
      <c r="F179" s="307">
        <v>6441</v>
      </c>
      <c r="G179" s="329">
        <v>6330</v>
      </c>
      <c r="H179" s="307">
        <v>9288</v>
      </c>
      <c r="I179" s="305">
        <f t="shared" si="22"/>
        <v>254671</v>
      </c>
      <c r="J179" s="354" t="s">
        <v>275</v>
      </c>
    </row>
    <row r="180" ht="35.1" customHeight="1" spans="1:10">
      <c r="A180" s="339" t="s">
        <v>119</v>
      </c>
      <c r="B180" s="297">
        <f>SUM(B170:B179)</f>
        <v>163012</v>
      </c>
      <c r="C180" s="297"/>
      <c r="D180" s="297"/>
      <c r="E180" s="297">
        <f>SUM(E170:E179)</f>
        <v>754844</v>
      </c>
      <c r="F180" s="297">
        <f>SUM(F170:F179)</f>
        <v>2719939</v>
      </c>
      <c r="G180" s="297">
        <f>SUM(G170:G179)</f>
        <v>1492198</v>
      </c>
      <c r="H180" s="297">
        <f>SUM(H170:H179)</f>
        <v>644392</v>
      </c>
      <c r="I180" s="297">
        <f t="shared" si="22"/>
        <v>5774385</v>
      </c>
      <c r="J180" s="269" t="s">
        <v>112</v>
      </c>
    </row>
    <row r="181" ht="23.25" customHeight="1" spans="1:10">
      <c r="A181" s="466" t="s">
        <v>133</v>
      </c>
      <c r="B181" s="113"/>
      <c r="C181" s="113"/>
      <c r="D181" s="113"/>
      <c r="E181" s="113"/>
      <c r="F181" s="113"/>
      <c r="G181" s="113"/>
      <c r="H181" s="163" t="s">
        <v>134</v>
      </c>
      <c r="I181" s="163"/>
      <c r="J181" s="163"/>
    </row>
    <row r="182" ht="39.95" customHeight="1" spans="1:10">
      <c r="A182" s="114"/>
      <c r="B182" s="114"/>
      <c r="C182" s="114"/>
      <c r="D182" s="114"/>
      <c r="E182" s="114"/>
      <c r="F182" s="114"/>
      <c r="G182" s="114"/>
      <c r="H182" s="164"/>
      <c r="I182" s="164"/>
      <c r="J182" s="164"/>
    </row>
    <row r="183" ht="39.95" customHeight="1" spans="1:10">
      <c r="A183" s="114"/>
      <c r="B183" s="114"/>
      <c r="C183" s="114"/>
      <c r="D183" s="114"/>
      <c r="E183" s="114"/>
      <c r="F183" s="114"/>
      <c r="G183" s="114"/>
      <c r="H183" s="164"/>
      <c r="I183" s="164"/>
      <c r="J183" s="164"/>
    </row>
    <row r="184" ht="39.95" customHeight="1" spans="1:10">
      <c r="A184" s="114"/>
      <c r="B184" s="114"/>
      <c r="C184" s="114"/>
      <c r="D184" s="114"/>
      <c r="E184" s="114"/>
      <c r="F184" s="114"/>
      <c r="G184" s="114"/>
      <c r="H184" s="164"/>
      <c r="I184" s="164"/>
      <c r="J184" s="164"/>
    </row>
    <row r="185" ht="30" customHeight="1" spans="1:10">
      <c r="A185" s="336"/>
      <c r="B185" s="200" t="s">
        <v>40</v>
      </c>
      <c r="C185" s="200"/>
      <c r="D185" s="200"/>
      <c r="E185" s="200"/>
      <c r="F185" s="200"/>
      <c r="G185" s="200"/>
      <c r="H185" s="200"/>
      <c r="I185" s="200"/>
      <c r="J185" s="249"/>
    </row>
    <row r="186" ht="30" customHeight="1" spans="1:10">
      <c r="A186" s="473" t="s">
        <v>281</v>
      </c>
      <c r="B186" s="337" t="s">
        <v>43</v>
      </c>
      <c r="C186" s="337"/>
      <c r="D186" s="337"/>
      <c r="E186" s="337"/>
      <c r="F186" s="337"/>
      <c r="G186" s="337"/>
      <c r="H186" s="337"/>
      <c r="I186" s="337"/>
      <c r="J186" s="169" t="s">
        <v>41</v>
      </c>
    </row>
    <row r="187" ht="30" customHeight="1" spans="1:10">
      <c r="A187" s="298" t="s">
        <v>282</v>
      </c>
      <c r="B187" s="132"/>
      <c r="C187" s="342" t="s">
        <v>283</v>
      </c>
      <c r="D187" s="342"/>
      <c r="E187" s="342" t="s">
        <v>284</v>
      </c>
      <c r="F187" s="343"/>
      <c r="G187" s="342" t="s">
        <v>285</v>
      </c>
      <c r="H187" s="343"/>
      <c r="I187" s="163"/>
      <c r="J187" s="241" t="s">
        <v>286</v>
      </c>
    </row>
    <row r="188" ht="30" customHeight="1" spans="1:10">
      <c r="A188" s="344"/>
      <c r="B188" s="103"/>
      <c r="C188" s="345" t="s">
        <v>287</v>
      </c>
      <c r="D188" s="345" t="s">
        <v>288</v>
      </c>
      <c r="E188" s="345" t="s">
        <v>287</v>
      </c>
      <c r="F188" s="345" t="s">
        <v>288</v>
      </c>
      <c r="G188" s="345" t="s">
        <v>287</v>
      </c>
      <c r="H188" s="345" t="s">
        <v>288</v>
      </c>
      <c r="I188" s="164"/>
      <c r="J188" s="110"/>
    </row>
    <row r="189" ht="51" customHeight="1" spans="1:10">
      <c r="A189" s="299"/>
      <c r="B189" s="121"/>
      <c r="C189" s="346" t="s">
        <v>289</v>
      </c>
      <c r="D189" s="346" t="s">
        <v>290</v>
      </c>
      <c r="E189" s="346" t="s">
        <v>289</v>
      </c>
      <c r="F189" s="346" t="s">
        <v>290</v>
      </c>
      <c r="G189" s="346" t="s">
        <v>289</v>
      </c>
      <c r="H189" s="346" t="s">
        <v>290</v>
      </c>
      <c r="I189" s="161"/>
      <c r="J189" s="137"/>
    </row>
    <row r="190" ht="32.45" customHeight="1" spans="1:10">
      <c r="A190" s="347" t="s">
        <v>291</v>
      </c>
      <c r="B190" s="103"/>
      <c r="C190" s="345">
        <f t="shared" ref="C190:H190" si="23">SUM(C191:C193)</f>
        <v>8376.8</v>
      </c>
      <c r="D190" s="345">
        <v>15</v>
      </c>
      <c r="E190" s="345">
        <f t="shared" si="23"/>
        <v>7159.3</v>
      </c>
      <c r="F190" s="345">
        <f t="shared" si="23"/>
        <v>12.2</v>
      </c>
      <c r="G190" s="345">
        <f t="shared" si="23"/>
        <v>6264.4</v>
      </c>
      <c r="H190" s="345">
        <f t="shared" si="23"/>
        <v>11.6</v>
      </c>
      <c r="I190" s="164"/>
      <c r="J190" s="355" t="s">
        <v>292</v>
      </c>
    </row>
    <row r="191" ht="35.1" customHeight="1" spans="1:10">
      <c r="A191" s="348" t="s">
        <v>115</v>
      </c>
      <c r="B191" s="142"/>
      <c r="C191" s="349">
        <v>1472.2</v>
      </c>
      <c r="D191" s="350">
        <v>3.1</v>
      </c>
      <c r="E191" s="349">
        <v>1592.7</v>
      </c>
      <c r="F191" s="351">
        <v>3</v>
      </c>
      <c r="G191" s="349">
        <v>1206.2</v>
      </c>
      <c r="H191" s="349">
        <v>2.2</v>
      </c>
      <c r="I191" s="164"/>
      <c r="J191" s="356" t="s">
        <v>108</v>
      </c>
    </row>
    <row r="192" ht="35.1" customHeight="1" spans="1:10">
      <c r="A192" s="348" t="s">
        <v>116</v>
      </c>
      <c r="B192" s="142"/>
      <c r="C192" s="349">
        <v>4660.3</v>
      </c>
      <c r="D192" s="352">
        <v>8</v>
      </c>
      <c r="E192" s="349">
        <v>4189.3</v>
      </c>
      <c r="F192" s="349">
        <v>6.9</v>
      </c>
      <c r="G192" s="349">
        <v>3377.7</v>
      </c>
      <c r="H192" s="349">
        <v>6.3</v>
      </c>
      <c r="I192" s="164"/>
      <c r="J192" s="356" t="s">
        <v>109</v>
      </c>
    </row>
    <row r="193" ht="35.1" customHeight="1" spans="1:10">
      <c r="A193" s="348" t="s">
        <v>117</v>
      </c>
      <c r="B193" s="142"/>
      <c r="C193" s="349">
        <v>2244.3</v>
      </c>
      <c r="D193" s="350">
        <v>3.9</v>
      </c>
      <c r="E193" s="349">
        <v>1377.3</v>
      </c>
      <c r="F193" s="349">
        <v>2.3</v>
      </c>
      <c r="G193" s="349">
        <v>1680.5</v>
      </c>
      <c r="H193" s="349">
        <v>3.1</v>
      </c>
      <c r="I193" s="164"/>
      <c r="J193" s="356" t="s">
        <v>110</v>
      </c>
    </row>
    <row r="194" ht="32.45" customHeight="1" spans="1:10">
      <c r="A194" s="347" t="s">
        <v>293</v>
      </c>
      <c r="B194" s="103"/>
      <c r="C194" s="345">
        <f t="shared" ref="C194:H194" si="24">SUM(C195:C197)</f>
        <v>4354.1</v>
      </c>
      <c r="D194" s="345">
        <v>10.1</v>
      </c>
      <c r="E194" s="345">
        <f t="shared" si="24"/>
        <v>5294.7</v>
      </c>
      <c r="F194" s="345">
        <f t="shared" si="24"/>
        <v>7.7</v>
      </c>
      <c r="G194" s="345">
        <f t="shared" si="24"/>
        <v>4723.2</v>
      </c>
      <c r="H194" s="345">
        <f t="shared" si="24"/>
        <v>7.4</v>
      </c>
      <c r="I194" s="164"/>
      <c r="J194" s="355" t="s">
        <v>185</v>
      </c>
    </row>
    <row r="195" ht="35.1" customHeight="1" spans="1:10">
      <c r="A195" s="348" t="s">
        <v>115</v>
      </c>
      <c r="B195" s="142"/>
      <c r="C195" s="349">
        <v>1959.5</v>
      </c>
      <c r="D195" s="350">
        <v>4.4</v>
      </c>
      <c r="E195" s="349">
        <v>2923.4</v>
      </c>
      <c r="F195" s="349">
        <v>4.3</v>
      </c>
      <c r="G195" s="349">
        <v>2610.4</v>
      </c>
      <c r="H195" s="357">
        <v>4.1</v>
      </c>
      <c r="I195" s="164"/>
      <c r="J195" s="356" t="s">
        <v>108</v>
      </c>
    </row>
    <row r="196" ht="35.1" customHeight="1" spans="1:10">
      <c r="A196" s="348" t="s">
        <v>116</v>
      </c>
      <c r="B196" s="142"/>
      <c r="C196" s="349">
        <v>1989.5</v>
      </c>
      <c r="D196" s="350">
        <v>4.5</v>
      </c>
      <c r="E196" s="349">
        <v>1994.4</v>
      </c>
      <c r="F196" s="349">
        <v>2.9</v>
      </c>
      <c r="G196" s="349">
        <v>1770.8</v>
      </c>
      <c r="H196" s="349">
        <v>2.8</v>
      </c>
      <c r="I196" s="164"/>
      <c r="J196" s="356" t="s">
        <v>109</v>
      </c>
    </row>
    <row r="197" ht="35.1" customHeight="1" spans="1:10">
      <c r="A197" s="348" t="s">
        <v>117</v>
      </c>
      <c r="B197" s="142"/>
      <c r="C197" s="349">
        <v>405.1</v>
      </c>
      <c r="D197" s="350">
        <v>1.2</v>
      </c>
      <c r="E197" s="349">
        <v>376.9</v>
      </c>
      <c r="F197" s="349">
        <v>0.5</v>
      </c>
      <c r="G197" s="351">
        <v>342</v>
      </c>
      <c r="H197" s="349">
        <v>0.5</v>
      </c>
      <c r="I197" s="164"/>
      <c r="J197" s="356" t="s">
        <v>110</v>
      </c>
    </row>
    <row r="198" ht="35.1" customHeight="1" spans="1:10">
      <c r="A198" s="339" t="s">
        <v>119</v>
      </c>
      <c r="B198" s="358">
        <f>SUM(B187:B197)</f>
        <v>0</v>
      </c>
      <c r="C198" s="359">
        <f>SUM(C190+C194)</f>
        <v>12730.9</v>
      </c>
      <c r="D198" s="359">
        <f>D190+D194</f>
        <v>25.1</v>
      </c>
      <c r="E198" s="360">
        <f t="shared" ref="E198:H198" si="25">SUM(E190+E194)</f>
        <v>12454</v>
      </c>
      <c r="F198" s="359">
        <f t="shared" si="25"/>
        <v>19.9</v>
      </c>
      <c r="G198" s="359">
        <f t="shared" si="25"/>
        <v>10987.6</v>
      </c>
      <c r="H198" s="360">
        <f t="shared" si="25"/>
        <v>19</v>
      </c>
      <c r="I198" s="297"/>
      <c r="J198" s="353" t="s">
        <v>112</v>
      </c>
    </row>
    <row r="199" s="82" customFormat="1" ht="24" customHeight="1" spans="1:10">
      <c r="A199" s="139" t="s">
        <v>294</v>
      </c>
      <c r="B199" s="124"/>
      <c r="C199" s="124"/>
      <c r="D199" s="124"/>
      <c r="E199" s="124"/>
      <c r="F199" s="124"/>
      <c r="G199" s="124"/>
      <c r="H199" s="163" t="s">
        <v>295</v>
      </c>
      <c r="I199" s="163"/>
      <c r="J199" s="163"/>
    </row>
    <row r="200" ht="30" customHeight="1" spans="1:10">
      <c r="A200" s="336"/>
      <c r="B200" s="200" t="s">
        <v>44</v>
      </c>
      <c r="C200" s="200"/>
      <c r="D200" s="200"/>
      <c r="E200" s="200"/>
      <c r="F200" s="200"/>
      <c r="G200" s="200"/>
      <c r="H200" s="200"/>
      <c r="I200" s="200"/>
      <c r="J200" s="249"/>
    </row>
    <row r="201" ht="39" customHeight="1" spans="1:10">
      <c r="A201" s="473" t="s">
        <v>296</v>
      </c>
      <c r="B201" s="337" t="s">
        <v>47</v>
      </c>
      <c r="C201" s="337"/>
      <c r="D201" s="337"/>
      <c r="E201" s="337"/>
      <c r="F201" s="337"/>
      <c r="G201" s="337"/>
      <c r="H201" s="337"/>
      <c r="I201" s="337"/>
      <c r="J201" s="169" t="s">
        <v>45</v>
      </c>
    </row>
    <row r="202" ht="41.25" customHeight="1" spans="1:10">
      <c r="A202" s="298" t="s">
        <v>282</v>
      </c>
      <c r="B202" s="132"/>
      <c r="C202" s="342" t="s">
        <v>297</v>
      </c>
      <c r="D202" s="342"/>
      <c r="E202" s="342" t="s">
        <v>298</v>
      </c>
      <c r="F202" s="343"/>
      <c r="G202" s="342" t="s">
        <v>299</v>
      </c>
      <c r="H202" s="343"/>
      <c r="I202" s="163"/>
      <c r="J202" s="241" t="s">
        <v>286</v>
      </c>
    </row>
    <row r="203" ht="36" customHeight="1" spans="1:10">
      <c r="A203" s="344"/>
      <c r="B203" s="103"/>
      <c r="C203" s="345" t="s">
        <v>287</v>
      </c>
      <c r="D203" s="345" t="s">
        <v>288</v>
      </c>
      <c r="E203" s="345" t="s">
        <v>287</v>
      </c>
      <c r="F203" s="345" t="s">
        <v>288</v>
      </c>
      <c r="G203" s="345" t="s">
        <v>287</v>
      </c>
      <c r="H203" s="345" t="s">
        <v>288</v>
      </c>
      <c r="I203" s="164"/>
      <c r="J203" s="110"/>
    </row>
    <row r="204" ht="47.25" spans="1:10">
      <c r="A204" s="299"/>
      <c r="B204" s="121"/>
      <c r="C204" s="346" t="s">
        <v>289</v>
      </c>
      <c r="D204" s="346" t="s">
        <v>290</v>
      </c>
      <c r="E204" s="346" t="s">
        <v>289</v>
      </c>
      <c r="F204" s="346" t="s">
        <v>290</v>
      </c>
      <c r="G204" s="346" t="s">
        <v>289</v>
      </c>
      <c r="H204" s="346" t="s">
        <v>290</v>
      </c>
      <c r="I204" s="161"/>
      <c r="J204" s="137"/>
    </row>
    <row r="205" ht="22.15" customHeight="1" spans="1:10">
      <c r="A205" s="344"/>
      <c r="B205" s="103"/>
      <c r="C205" s="345">
        <f t="shared" ref="C205:H205" si="26">SUM(C206:C210)</f>
        <v>482.3</v>
      </c>
      <c r="D205" s="345">
        <f t="shared" si="26"/>
        <v>26.5</v>
      </c>
      <c r="E205" s="345">
        <f t="shared" si="26"/>
        <v>463.6</v>
      </c>
      <c r="F205" s="345">
        <f t="shared" si="26"/>
        <v>22.175</v>
      </c>
      <c r="G205" s="345">
        <f t="shared" si="26"/>
        <v>428.2</v>
      </c>
      <c r="H205" s="345">
        <f t="shared" si="26"/>
        <v>23.721</v>
      </c>
      <c r="I205" s="164"/>
      <c r="J205" s="110"/>
    </row>
    <row r="206" ht="35.1" customHeight="1" spans="1:10">
      <c r="A206" s="348" t="s">
        <v>118</v>
      </c>
      <c r="B206" s="361"/>
      <c r="C206" s="362">
        <v>10</v>
      </c>
      <c r="D206" s="362">
        <v>1</v>
      </c>
      <c r="E206" s="363">
        <v>2.5</v>
      </c>
      <c r="F206" s="363">
        <v>0.475</v>
      </c>
      <c r="G206" s="363">
        <v>3.1</v>
      </c>
      <c r="H206" s="363">
        <v>0.521</v>
      </c>
      <c r="I206" s="164"/>
      <c r="J206" s="356" t="s">
        <v>111</v>
      </c>
    </row>
    <row r="207" ht="35.1" customHeight="1" spans="1:10">
      <c r="A207" s="348" t="s">
        <v>115</v>
      </c>
      <c r="B207" s="364"/>
      <c r="C207" s="363">
        <v>420.2</v>
      </c>
      <c r="D207" s="363">
        <v>21.7</v>
      </c>
      <c r="E207" s="363">
        <v>440.6</v>
      </c>
      <c r="F207" s="363">
        <v>20.1</v>
      </c>
      <c r="G207" s="363">
        <v>409.1</v>
      </c>
      <c r="H207" s="363">
        <v>20.4</v>
      </c>
      <c r="I207" s="164"/>
      <c r="J207" s="356" t="s">
        <v>108</v>
      </c>
    </row>
    <row r="208" ht="35.1" customHeight="1" spans="1:10">
      <c r="A208" s="348" t="s">
        <v>116</v>
      </c>
      <c r="B208" s="365"/>
      <c r="C208" s="363">
        <v>31.7</v>
      </c>
      <c r="D208" s="363">
        <v>2.1</v>
      </c>
      <c r="E208" s="363">
        <v>17.6</v>
      </c>
      <c r="F208" s="363">
        <v>1.2</v>
      </c>
      <c r="G208" s="363">
        <v>15.7</v>
      </c>
      <c r="H208" s="363">
        <v>1.8</v>
      </c>
      <c r="I208" s="164"/>
      <c r="J208" s="356" t="s">
        <v>109</v>
      </c>
    </row>
    <row r="209" ht="35.1" customHeight="1" spans="1:10">
      <c r="A209" s="348" t="s">
        <v>117</v>
      </c>
      <c r="B209" s="366"/>
      <c r="C209" s="363">
        <v>18</v>
      </c>
      <c r="D209" s="363">
        <v>1.1</v>
      </c>
      <c r="E209" s="363">
        <v>2.9</v>
      </c>
      <c r="F209" s="363">
        <v>0.4</v>
      </c>
      <c r="G209" s="363">
        <v>0.3</v>
      </c>
      <c r="H209" s="362">
        <v>1</v>
      </c>
      <c r="I209" s="164"/>
      <c r="J209" s="356" t="s">
        <v>110</v>
      </c>
    </row>
    <row r="210" ht="35.1" customHeight="1" spans="1:10">
      <c r="A210" s="348" t="s">
        <v>300</v>
      </c>
      <c r="B210" s="366"/>
      <c r="C210" s="363">
        <v>2.4</v>
      </c>
      <c r="D210" s="363">
        <v>0.6</v>
      </c>
      <c r="E210" s="363" t="s">
        <v>301</v>
      </c>
      <c r="F210" s="363" t="s">
        <v>301</v>
      </c>
      <c r="G210" s="363" t="s">
        <v>301</v>
      </c>
      <c r="H210" s="363" t="s">
        <v>301</v>
      </c>
      <c r="I210" s="164"/>
      <c r="J210" s="356" t="s">
        <v>110</v>
      </c>
    </row>
    <row r="211" ht="35.1" customHeight="1" spans="1:10">
      <c r="A211" s="367" t="s">
        <v>302</v>
      </c>
      <c r="B211" s="366"/>
      <c r="C211" s="368">
        <f t="shared" ref="C211:H211" si="27">SUM(C212:C215)</f>
        <v>0</v>
      </c>
      <c r="D211" s="368">
        <f t="shared" si="27"/>
        <v>0</v>
      </c>
      <c r="E211" s="369">
        <f t="shared" si="27"/>
        <v>294.6</v>
      </c>
      <c r="F211" s="369">
        <f t="shared" si="27"/>
        <v>16.075</v>
      </c>
      <c r="G211" s="369">
        <f t="shared" si="27"/>
        <v>219.8</v>
      </c>
      <c r="H211" s="369">
        <f t="shared" si="27"/>
        <v>16.421</v>
      </c>
      <c r="I211" s="164"/>
      <c r="J211" s="394" t="s">
        <v>179</v>
      </c>
    </row>
    <row r="212" ht="35.1" customHeight="1" spans="1:10">
      <c r="A212" s="348" t="s">
        <v>118</v>
      </c>
      <c r="B212" s="361"/>
      <c r="C212" s="363" t="s">
        <v>125</v>
      </c>
      <c r="D212" s="363" t="s">
        <v>125</v>
      </c>
      <c r="E212" s="363">
        <v>2.5</v>
      </c>
      <c r="F212" s="363">
        <v>0.475</v>
      </c>
      <c r="G212" s="363">
        <v>3.1</v>
      </c>
      <c r="H212" s="363">
        <v>0.521</v>
      </c>
      <c r="I212" s="164"/>
      <c r="J212" s="356" t="s">
        <v>111</v>
      </c>
    </row>
    <row r="213" ht="35.1" customHeight="1" spans="1:10">
      <c r="A213" s="348" t="s">
        <v>115</v>
      </c>
      <c r="B213" s="364"/>
      <c r="C213" s="363" t="s">
        <v>301</v>
      </c>
      <c r="D213" s="363" t="s">
        <v>301</v>
      </c>
      <c r="E213" s="363">
        <v>271.6</v>
      </c>
      <c r="F213" s="363">
        <v>14</v>
      </c>
      <c r="G213" s="363">
        <v>200.7</v>
      </c>
      <c r="H213" s="363">
        <v>13.1</v>
      </c>
      <c r="I213" s="164"/>
      <c r="J213" s="356" t="s">
        <v>108</v>
      </c>
    </row>
    <row r="214" ht="35.1" customHeight="1" spans="1:10">
      <c r="A214" s="348" t="s">
        <v>116</v>
      </c>
      <c r="B214" s="365"/>
      <c r="C214" s="363" t="s">
        <v>301</v>
      </c>
      <c r="D214" s="363" t="s">
        <v>301</v>
      </c>
      <c r="E214" s="363">
        <v>17.6</v>
      </c>
      <c r="F214" s="363">
        <v>1.2</v>
      </c>
      <c r="G214" s="363">
        <v>15.7</v>
      </c>
      <c r="H214" s="363">
        <v>1.8</v>
      </c>
      <c r="I214" s="164"/>
      <c r="J214" s="356" t="s">
        <v>109</v>
      </c>
    </row>
    <row r="215" ht="35.1" customHeight="1" spans="1:10">
      <c r="A215" s="348" t="s">
        <v>117</v>
      </c>
      <c r="B215" s="366"/>
      <c r="C215" s="363" t="s">
        <v>303</v>
      </c>
      <c r="D215" s="363" t="s">
        <v>303</v>
      </c>
      <c r="E215" s="363">
        <v>2.9</v>
      </c>
      <c r="F215" s="363">
        <v>0.4</v>
      </c>
      <c r="G215" s="363">
        <v>0.3</v>
      </c>
      <c r="H215" s="362">
        <v>1</v>
      </c>
      <c r="I215" s="164"/>
      <c r="J215" s="356" t="s">
        <v>110</v>
      </c>
    </row>
    <row r="216" ht="35.1" customHeight="1" spans="1:10">
      <c r="A216" s="367" t="s">
        <v>304</v>
      </c>
      <c r="B216" s="366"/>
      <c r="C216" s="368">
        <v>0</v>
      </c>
      <c r="D216" s="368">
        <f t="shared" ref="D216:F216" si="28">SUM(D217)</f>
        <v>0</v>
      </c>
      <c r="E216" s="368">
        <f t="shared" si="28"/>
        <v>169</v>
      </c>
      <c r="F216" s="369">
        <f t="shared" si="28"/>
        <v>6.2</v>
      </c>
      <c r="G216" s="369">
        <f t="shared" ref="G216" si="29">SUM(G217)</f>
        <v>208.5</v>
      </c>
      <c r="H216" s="369">
        <f t="shared" ref="H216" si="30">SUM(H217)</f>
        <v>7.3</v>
      </c>
      <c r="I216" s="363"/>
      <c r="J216" s="394" t="s">
        <v>177</v>
      </c>
    </row>
    <row r="217" ht="35.1" customHeight="1" spans="1:10">
      <c r="A217" s="348" t="s">
        <v>115</v>
      </c>
      <c r="B217" s="361"/>
      <c r="C217" s="363" t="s">
        <v>301</v>
      </c>
      <c r="D217" s="363" t="s">
        <v>305</v>
      </c>
      <c r="E217" s="362">
        <v>169</v>
      </c>
      <c r="F217" s="363">
        <v>6.2</v>
      </c>
      <c r="G217" s="363">
        <v>208.5</v>
      </c>
      <c r="H217" s="363">
        <v>7.3</v>
      </c>
      <c r="I217" s="164"/>
      <c r="J217" s="356" t="s">
        <v>108</v>
      </c>
    </row>
    <row r="218" ht="35.1" customHeight="1" spans="1:10">
      <c r="A218" s="339" t="s">
        <v>119</v>
      </c>
      <c r="B218" s="358">
        <f>SUM(B199:B215)</f>
        <v>0</v>
      </c>
      <c r="C218" s="359">
        <f>SUM(C205+C211+C216)</f>
        <v>482.3</v>
      </c>
      <c r="D218" s="359">
        <f>SUM(D205+D211+D216)</f>
        <v>26.5</v>
      </c>
      <c r="E218" s="359">
        <f t="shared" ref="E218:H218" si="31">SUM(E205+E211+E216)</f>
        <v>927.2</v>
      </c>
      <c r="F218" s="359">
        <f t="shared" si="31"/>
        <v>44.45</v>
      </c>
      <c r="G218" s="359">
        <f t="shared" si="31"/>
        <v>856.5</v>
      </c>
      <c r="H218" s="359">
        <f t="shared" si="31"/>
        <v>47.442</v>
      </c>
      <c r="I218" s="297"/>
      <c r="J218" s="353" t="s">
        <v>112</v>
      </c>
    </row>
    <row r="219" s="82" customFormat="1" ht="24" customHeight="1" spans="1:10">
      <c r="A219" s="139" t="s">
        <v>294</v>
      </c>
      <c r="B219" s="124"/>
      <c r="C219" s="124"/>
      <c r="D219" s="124"/>
      <c r="E219" s="124"/>
      <c r="F219" s="124"/>
      <c r="G219" s="124"/>
      <c r="H219" s="163" t="s">
        <v>295</v>
      </c>
      <c r="I219" s="163"/>
      <c r="J219" s="163"/>
    </row>
    <row r="220" ht="35.1" customHeight="1" spans="1:10">
      <c r="A220" s="114"/>
      <c r="B220" s="114"/>
      <c r="C220" s="114"/>
      <c r="D220" s="114"/>
      <c r="E220" s="114"/>
      <c r="F220" s="114"/>
      <c r="G220" s="114"/>
      <c r="H220" s="114"/>
      <c r="I220" s="114"/>
      <c r="J220" s="395"/>
    </row>
    <row r="221" ht="35.1" customHeight="1" spans="1:10">
      <c r="A221" s="114"/>
      <c r="B221" s="114"/>
      <c r="C221" s="114"/>
      <c r="D221" s="114"/>
      <c r="E221" s="114"/>
      <c r="F221" s="114"/>
      <c r="G221" s="114"/>
      <c r="H221" s="114"/>
      <c r="I221" s="114"/>
      <c r="J221" s="395"/>
    </row>
    <row r="222" ht="30" customHeight="1" spans="1:10">
      <c r="A222" s="370"/>
      <c r="B222" s="200" t="s">
        <v>48</v>
      </c>
      <c r="C222" s="200"/>
      <c r="D222" s="200"/>
      <c r="E222" s="200"/>
      <c r="F222" s="200"/>
      <c r="G222" s="200"/>
      <c r="H222" s="200"/>
      <c r="I222" s="200"/>
      <c r="J222" s="249"/>
    </row>
    <row r="223" ht="30" customHeight="1" spans="1:10">
      <c r="A223" s="472" t="s">
        <v>50</v>
      </c>
      <c r="B223" s="474" t="s">
        <v>51</v>
      </c>
      <c r="C223" s="371"/>
      <c r="D223" s="371"/>
      <c r="E223" s="371"/>
      <c r="F223" s="371"/>
      <c r="G223" s="371"/>
      <c r="H223" s="371"/>
      <c r="I223" s="371"/>
      <c r="J223" s="166" t="s">
        <v>49</v>
      </c>
    </row>
    <row r="224" ht="24.75" customHeight="1" spans="1:10">
      <c r="A224" s="94" t="s">
        <v>306</v>
      </c>
      <c r="B224" s="134" t="s">
        <v>107</v>
      </c>
      <c r="C224" s="134"/>
      <c r="D224" s="134"/>
      <c r="E224" s="293" t="s">
        <v>108</v>
      </c>
      <c r="F224" s="293" t="s">
        <v>109</v>
      </c>
      <c r="G224" s="293" t="s">
        <v>110</v>
      </c>
      <c r="H224" s="134" t="s">
        <v>111</v>
      </c>
      <c r="I224" s="134" t="s">
        <v>112</v>
      </c>
      <c r="J224" s="173" t="s">
        <v>286</v>
      </c>
    </row>
    <row r="225" ht="26.25" customHeight="1" spans="1:10">
      <c r="A225" s="68"/>
      <c r="B225" s="257" t="s">
        <v>114</v>
      </c>
      <c r="C225" s="257"/>
      <c r="D225" s="257"/>
      <c r="E225" s="295" t="s">
        <v>115</v>
      </c>
      <c r="F225" s="295" t="s">
        <v>116</v>
      </c>
      <c r="G225" s="295" t="s">
        <v>117</v>
      </c>
      <c r="H225" s="257" t="s">
        <v>118</v>
      </c>
      <c r="I225" s="257" t="s">
        <v>119</v>
      </c>
      <c r="J225" s="316"/>
    </row>
    <row r="226" ht="35.1" customHeight="1" spans="1:10">
      <c r="A226" s="139" t="s">
        <v>307</v>
      </c>
      <c r="B226" s="111">
        <v>3</v>
      </c>
      <c r="C226" s="111"/>
      <c r="D226" s="111"/>
      <c r="E226" s="35">
        <v>32</v>
      </c>
      <c r="F226" s="35">
        <v>72</v>
      </c>
      <c r="G226" s="35">
        <v>54</v>
      </c>
      <c r="H226" s="372">
        <v>43</v>
      </c>
      <c r="I226" s="43">
        <f>SUM(B226:H226)</f>
        <v>204</v>
      </c>
      <c r="J226" s="164" t="s">
        <v>308</v>
      </c>
    </row>
    <row r="227" ht="35.1" customHeight="1" spans="1:10">
      <c r="A227" s="373" t="s">
        <v>309</v>
      </c>
      <c r="B227" s="374">
        <v>22.375</v>
      </c>
      <c r="C227" s="374"/>
      <c r="D227" s="374"/>
      <c r="E227" s="211">
        <v>82</v>
      </c>
      <c r="F227" s="211">
        <v>95</v>
      </c>
      <c r="G227" s="211">
        <v>44</v>
      </c>
      <c r="H227" s="372">
        <v>88</v>
      </c>
      <c r="I227" s="43">
        <f>SUM(B227:H227)</f>
        <v>331.375</v>
      </c>
      <c r="J227" s="164" t="s">
        <v>310</v>
      </c>
    </row>
    <row r="228" ht="35.1" customHeight="1" spans="1:10">
      <c r="A228" s="139" t="s">
        <v>311</v>
      </c>
      <c r="B228" s="296">
        <v>23250</v>
      </c>
      <c r="C228" s="296"/>
      <c r="D228" s="296"/>
      <c r="E228" s="35">
        <v>42000</v>
      </c>
      <c r="F228" s="35">
        <v>49150</v>
      </c>
      <c r="G228" s="35">
        <v>22800</v>
      </c>
      <c r="H228" s="296">
        <v>14600</v>
      </c>
      <c r="I228" s="43">
        <f>SUM(B228:H228)</f>
        <v>151800</v>
      </c>
      <c r="J228" s="164" t="s">
        <v>312</v>
      </c>
    </row>
    <row r="229" ht="39.6" customHeight="1" spans="1:10">
      <c r="A229" s="373" t="s">
        <v>313</v>
      </c>
      <c r="B229" s="375">
        <v>7.3</v>
      </c>
      <c r="C229" s="375"/>
      <c r="D229" s="375"/>
      <c r="E229" s="375">
        <v>48656109</v>
      </c>
      <c r="F229" s="376">
        <v>72382986</v>
      </c>
      <c r="G229" s="376">
        <v>19627042</v>
      </c>
      <c r="H229" s="377">
        <v>19000000</v>
      </c>
      <c r="I229" s="43">
        <f>SUM(B229:H229)</f>
        <v>159666144.3</v>
      </c>
      <c r="J229" s="164" t="s">
        <v>314</v>
      </c>
    </row>
    <row r="230" ht="23.25" customHeight="1" spans="1:10">
      <c r="A230" s="466" t="s">
        <v>133</v>
      </c>
      <c r="B230" s="113"/>
      <c r="C230" s="113"/>
      <c r="D230" s="113"/>
      <c r="E230" s="113"/>
      <c r="F230" s="113"/>
      <c r="G230" s="113"/>
      <c r="H230" s="163" t="s">
        <v>134</v>
      </c>
      <c r="I230" s="163"/>
      <c r="J230" s="163"/>
    </row>
    <row r="231" ht="20.1" customHeight="1" spans="1:10">
      <c r="A231" s="114" t="s">
        <v>315</v>
      </c>
      <c r="B231" s="114"/>
      <c r="C231" s="114"/>
      <c r="D231" s="114"/>
      <c r="E231" s="114"/>
      <c r="F231" s="114"/>
      <c r="G231" s="378" t="s">
        <v>316</v>
      </c>
      <c r="H231" s="378"/>
      <c r="I231" s="378"/>
      <c r="J231" s="378"/>
    </row>
    <row r="232" ht="35.1" customHeight="1" spans="1:10">
      <c r="A232" s="114"/>
      <c r="B232" s="114"/>
      <c r="C232" s="114"/>
      <c r="D232" s="114"/>
      <c r="E232" s="114"/>
      <c r="F232" s="114"/>
      <c r="G232" s="114"/>
      <c r="H232" s="165"/>
      <c r="I232" s="165"/>
      <c r="J232" s="165"/>
    </row>
    <row r="233" ht="35.1" customHeight="1" spans="1:10">
      <c r="A233" s="114"/>
      <c r="B233" s="114"/>
      <c r="C233" s="114"/>
      <c r="D233" s="114"/>
      <c r="E233" s="114"/>
      <c r="F233" s="114"/>
      <c r="G233" s="114"/>
      <c r="H233" s="165"/>
      <c r="I233" s="165"/>
      <c r="J233" s="165"/>
    </row>
    <row r="234" ht="30" customHeight="1" spans="1:10">
      <c r="A234" s="336"/>
      <c r="B234" s="200" t="s">
        <v>52</v>
      </c>
      <c r="C234" s="200"/>
      <c r="D234" s="200"/>
      <c r="E234" s="200"/>
      <c r="F234" s="200"/>
      <c r="G234" s="200"/>
      <c r="H234" s="200"/>
      <c r="I234" s="200"/>
      <c r="J234" s="249"/>
    </row>
    <row r="235" ht="30" customHeight="1" spans="1:10">
      <c r="A235" s="473" t="s">
        <v>317</v>
      </c>
      <c r="B235" s="116" t="s">
        <v>55</v>
      </c>
      <c r="C235" s="116"/>
      <c r="D235" s="116"/>
      <c r="E235" s="116"/>
      <c r="F235" s="116"/>
      <c r="G235" s="116"/>
      <c r="H235" s="116"/>
      <c r="I235" s="116"/>
      <c r="J235" s="169" t="s">
        <v>53</v>
      </c>
    </row>
    <row r="236" ht="30" customHeight="1" spans="1:10">
      <c r="A236" s="94" t="s">
        <v>306</v>
      </c>
      <c r="B236" s="379"/>
      <c r="C236" s="380"/>
      <c r="D236" s="381" t="s">
        <v>318</v>
      </c>
      <c r="E236" s="142"/>
      <c r="F236" s="381" t="s">
        <v>319</v>
      </c>
      <c r="G236" s="142"/>
      <c r="H236" s="382" t="s">
        <v>320</v>
      </c>
      <c r="I236" s="103"/>
      <c r="J236" s="173" t="s">
        <v>286</v>
      </c>
    </row>
    <row r="237" ht="30" customHeight="1" spans="1:10">
      <c r="A237" s="68"/>
      <c r="B237" s="383"/>
      <c r="C237" s="384"/>
      <c r="D237" s="40" t="s">
        <v>321</v>
      </c>
      <c r="E237" s="121"/>
      <c r="F237" s="40" t="s">
        <v>322</v>
      </c>
      <c r="G237" s="121"/>
      <c r="H237" s="41" t="s">
        <v>323</v>
      </c>
      <c r="I237" s="121"/>
      <c r="J237" s="316"/>
    </row>
    <row r="238" ht="35.1" customHeight="1" spans="1:10">
      <c r="A238" s="42" t="s">
        <v>324</v>
      </c>
      <c r="B238" s="4"/>
      <c r="C238" s="380"/>
      <c r="D238" s="25">
        <v>9.9</v>
      </c>
      <c r="E238" s="142"/>
      <c r="F238" s="25">
        <v>97.064</v>
      </c>
      <c r="G238" s="142"/>
      <c r="H238" s="25">
        <v>17.145</v>
      </c>
      <c r="I238" s="142"/>
      <c r="J238" s="396" t="s">
        <v>325</v>
      </c>
    </row>
    <row r="239" ht="35.1" customHeight="1" spans="1:10">
      <c r="A239" s="385" t="s">
        <v>326</v>
      </c>
      <c r="B239" s="4"/>
      <c r="C239" s="380"/>
      <c r="D239" s="25">
        <v>3.44</v>
      </c>
      <c r="E239" s="142"/>
      <c r="F239" s="25">
        <v>120.158</v>
      </c>
      <c r="G239" s="142"/>
      <c r="H239" s="25">
        <v>25.759</v>
      </c>
      <c r="I239" s="142"/>
      <c r="J239" s="397" t="s">
        <v>327</v>
      </c>
    </row>
    <row r="240" ht="35.1" customHeight="1" spans="1:10">
      <c r="A240" s="45" t="s">
        <v>328</v>
      </c>
      <c r="B240" s="4"/>
      <c r="C240" s="380"/>
      <c r="D240" s="25">
        <v>181.94</v>
      </c>
      <c r="E240" s="142"/>
      <c r="F240" s="25">
        <v>904.74</v>
      </c>
      <c r="G240" s="142"/>
      <c r="H240" s="386">
        <v>150.042</v>
      </c>
      <c r="I240" s="142"/>
      <c r="J240" s="398" t="s">
        <v>111</v>
      </c>
    </row>
    <row r="241" ht="35.1" customHeight="1" spans="1:10">
      <c r="A241" s="45" t="s">
        <v>329</v>
      </c>
      <c r="B241" s="4"/>
      <c r="C241" s="380"/>
      <c r="D241" s="25">
        <v>1.497</v>
      </c>
      <c r="E241" s="142"/>
      <c r="F241" s="25">
        <v>274.854</v>
      </c>
      <c r="G241" s="142"/>
      <c r="H241" s="386">
        <v>188.998</v>
      </c>
      <c r="I241" s="142"/>
      <c r="J241" s="398" t="s">
        <v>108</v>
      </c>
    </row>
    <row r="242" ht="35.1" customHeight="1" spans="1:10">
      <c r="A242" s="45" t="s">
        <v>330</v>
      </c>
      <c r="B242" s="4"/>
      <c r="C242" s="380"/>
      <c r="D242" s="386">
        <v>0.957</v>
      </c>
      <c r="E242" s="142"/>
      <c r="F242" s="25">
        <v>347.131</v>
      </c>
      <c r="G242" s="142"/>
      <c r="H242" s="25">
        <v>100.534</v>
      </c>
      <c r="I242" s="142"/>
      <c r="J242" s="398" t="s">
        <v>109</v>
      </c>
    </row>
    <row r="243" ht="35.1" customHeight="1" spans="1:10">
      <c r="A243" s="44" t="s">
        <v>117</v>
      </c>
      <c r="B243" s="4"/>
      <c r="C243" s="380"/>
      <c r="D243" s="25">
        <v>10.311</v>
      </c>
      <c r="E243" s="142"/>
      <c r="F243" s="25">
        <v>159.062</v>
      </c>
      <c r="G243" s="142"/>
      <c r="H243" s="25">
        <v>49.545</v>
      </c>
      <c r="I243" s="142"/>
      <c r="J243" s="397" t="s">
        <v>110</v>
      </c>
    </row>
    <row r="244" ht="35.1" customHeight="1" spans="1:10">
      <c r="A244" s="339" t="s">
        <v>119</v>
      </c>
      <c r="B244" s="387"/>
      <c r="C244" s="388"/>
      <c r="D244" s="389">
        <f>SUM(D238:D243)</f>
        <v>208.045</v>
      </c>
      <c r="E244" s="389"/>
      <c r="F244" s="389">
        <f t="shared" ref="F244:H244" si="32">SUM(F238:F243)</f>
        <v>1903.009</v>
      </c>
      <c r="G244" s="389"/>
      <c r="H244" s="389">
        <f t="shared" si="32"/>
        <v>532.023</v>
      </c>
      <c r="I244" s="127"/>
      <c r="J244" s="353" t="s">
        <v>112</v>
      </c>
    </row>
    <row r="245" s="82" customFormat="1" ht="24" customHeight="1" spans="1:10">
      <c r="A245" s="139" t="s">
        <v>331</v>
      </c>
      <c r="B245" s="124"/>
      <c r="C245" s="124"/>
      <c r="D245" s="124"/>
      <c r="E245" s="124"/>
      <c r="F245" s="124"/>
      <c r="G245" s="124"/>
      <c r="H245" s="164" t="s">
        <v>332</v>
      </c>
      <c r="I245" s="164"/>
      <c r="J245" s="164"/>
    </row>
    <row r="246" ht="30" customHeight="1" spans="1:10">
      <c r="A246" s="336"/>
      <c r="B246" s="200" t="s">
        <v>56</v>
      </c>
      <c r="C246" s="200"/>
      <c r="D246" s="200"/>
      <c r="E246" s="200"/>
      <c r="F246" s="200"/>
      <c r="G246" s="200"/>
      <c r="H246" s="200"/>
      <c r="I246" s="200"/>
      <c r="J246" s="249"/>
    </row>
    <row r="247" ht="30" customHeight="1" spans="1:10">
      <c r="A247" s="473" t="s">
        <v>333</v>
      </c>
      <c r="B247" s="116" t="s">
        <v>59</v>
      </c>
      <c r="C247" s="116"/>
      <c r="D247" s="116"/>
      <c r="E247" s="116"/>
      <c r="F247" s="116"/>
      <c r="G247" s="116"/>
      <c r="H247" s="116"/>
      <c r="I247" s="116"/>
      <c r="J247" s="169" t="s">
        <v>57</v>
      </c>
    </row>
    <row r="248" ht="30" customHeight="1" spans="1:10">
      <c r="A248" s="94" t="s">
        <v>306</v>
      </c>
      <c r="B248" s="103"/>
      <c r="C248" s="380"/>
      <c r="D248" s="390" t="s">
        <v>334</v>
      </c>
      <c r="E248" s="142"/>
      <c r="F248" s="390" t="s">
        <v>335</v>
      </c>
      <c r="G248" s="111"/>
      <c r="H248" s="390" t="s">
        <v>112</v>
      </c>
      <c r="I248" s="103"/>
      <c r="J248" s="173" t="s">
        <v>286</v>
      </c>
    </row>
    <row r="249" ht="27.75" customHeight="1" spans="1:10">
      <c r="A249" s="68"/>
      <c r="B249" s="121"/>
      <c r="C249" s="384"/>
      <c r="D249" s="391" t="s">
        <v>336</v>
      </c>
      <c r="E249" s="121"/>
      <c r="F249" s="391" t="s">
        <v>337</v>
      </c>
      <c r="G249" s="392"/>
      <c r="H249" s="391" t="s">
        <v>119</v>
      </c>
      <c r="I249" s="121"/>
      <c r="J249" s="316"/>
    </row>
    <row r="250" ht="35.1" customHeight="1" spans="1:10">
      <c r="A250" s="42" t="s">
        <v>324</v>
      </c>
      <c r="B250" s="142"/>
      <c r="C250" s="380"/>
      <c r="D250" s="386">
        <v>14.974</v>
      </c>
      <c r="E250" s="142"/>
      <c r="F250" s="25">
        <v>2.171</v>
      </c>
      <c r="G250" s="142"/>
      <c r="H250" s="25">
        <f t="shared" ref="H250:H255" si="33">F250+D250</f>
        <v>17.145</v>
      </c>
      <c r="I250" s="142"/>
      <c r="J250" s="396" t="s">
        <v>325</v>
      </c>
    </row>
    <row r="251" ht="35.1" customHeight="1" spans="1:10">
      <c r="A251" s="385" t="s">
        <v>326</v>
      </c>
      <c r="B251" s="393"/>
      <c r="C251" s="380"/>
      <c r="D251" s="25">
        <v>25.305</v>
      </c>
      <c r="E251" s="142"/>
      <c r="F251" s="25">
        <v>0.454</v>
      </c>
      <c r="G251" s="142"/>
      <c r="H251" s="25">
        <f t="shared" si="33"/>
        <v>25.759</v>
      </c>
      <c r="I251" s="142"/>
      <c r="J251" s="397" t="s">
        <v>327</v>
      </c>
    </row>
    <row r="252" ht="35.1" customHeight="1" spans="1:10">
      <c r="A252" s="45" t="s">
        <v>328</v>
      </c>
      <c r="B252" s="142"/>
      <c r="C252" s="380"/>
      <c r="D252" s="25">
        <v>126.289</v>
      </c>
      <c r="E252" s="142"/>
      <c r="F252" s="25">
        <v>23.753</v>
      </c>
      <c r="G252" s="142"/>
      <c r="H252" s="386">
        <f t="shared" si="33"/>
        <v>150.042</v>
      </c>
      <c r="I252" s="142"/>
      <c r="J252" s="398" t="s">
        <v>111</v>
      </c>
    </row>
    <row r="253" ht="35.1" customHeight="1" spans="1:10">
      <c r="A253" s="45" t="s">
        <v>329</v>
      </c>
      <c r="B253" s="142"/>
      <c r="C253" s="380"/>
      <c r="D253" s="25">
        <v>186.789</v>
      </c>
      <c r="E253" s="142"/>
      <c r="F253" s="25">
        <v>2.209</v>
      </c>
      <c r="G253" s="142"/>
      <c r="H253" s="386">
        <f t="shared" si="33"/>
        <v>188.998</v>
      </c>
      <c r="I253" s="142"/>
      <c r="J253" s="398" t="s">
        <v>108</v>
      </c>
    </row>
    <row r="254" ht="35.1" customHeight="1" spans="1:10">
      <c r="A254" s="45" t="s">
        <v>330</v>
      </c>
      <c r="B254" s="142"/>
      <c r="C254" s="380"/>
      <c r="D254" s="25">
        <v>98.319</v>
      </c>
      <c r="E254" s="142"/>
      <c r="F254" s="25">
        <v>2.215</v>
      </c>
      <c r="G254" s="142"/>
      <c r="H254" s="25">
        <f t="shared" si="33"/>
        <v>100.534</v>
      </c>
      <c r="I254" s="142"/>
      <c r="J254" s="398" t="s">
        <v>109</v>
      </c>
    </row>
    <row r="255" ht="35.1" customHeight="1" spans="1:10">
      <c r="A255" s="44" t="s">
        <v>117</v>
      </c>
      <c r="B255" s="142"/>
      <c r="C255" s="380"/>
      <c r="D255" s="25">
        <v>49.215</v>
      </c>
      <c r="E255" s="142"/>
      <c r="F255" s="25">
        <v>0.33</v>
      </c>
      <c r="G255" s="142"/>
      <c r="H255" s="25">
        <f t="shared" si="33"/>
        <v>49.545</v>
      </c>
      <c r="I255" s="142"/>
      <c r="J255" s="397" t="s">
        <v>110</v>
      </c>
    </row>
    <row r="256" ht="35.1" customHeight="1" spans="1:10">
      <c r="A256" s="339" t="s">
        <v>119</v>
      </c>
      <c r="B256" s="127"/>
      <c r="C256" s="388"/>
      <c r="D256" s="389">
        <f>SUM(D250:D255)</f>
        <v>500.891</v>
      </c>
      <c r="E256" s="389"/>
      <c r="F256" s="389">
        <f t="shared" ref="F256:H256" si="34">SUM(F250:F255)</f>
        <v>31.132</v>
      </c>
      <c r="G256" s="389"/>
      <c r="H256" s="389">
        <f t="shared" si="34"/>
        <v>532.023</v>
      </c>
      <c r="I256" s="127"/>
      <c r="J256" s="353" t="s">
        <v>112</v>
      </c>
    </row>
    <row r="257" s="82" customFormat="1" ht="24" customHeight="1" spans="1:10">
      <c r="A257" s="139" t="s">
        <v>331</v>
      </c>
      <c r="B257" s="124"/>
      <c r="C257" s="124"/>
      <c r="D257" s="124"/>
      <c r="E257" s="124"/>
      <c r="F257" s="124"/>
      <c r="G257" s="124"/>
      <c r="H257" s="164" t="s">
        <v>332</v>
      </c>
      <c r="I257" s="164"/>
      <c r="J257" s="164"/>
    </row>
    <row r="258" s="82" customFormat="1" ht="39.95" customHeight="1" spans="1:10">
      <c r="A258" s="139"/>
      <c r="B258" s="124"/>
      <c r="C258" s="124"/>
      <c r="D258" s="124"/>
      <c r="E258" s="124"/>
      <c r="F258" s="124"/>
      <c r="G258" s="124"/>
      <c r="H258" s="164"/>
      <c r="I258" s="164"/>
      <c r="J258" s="164"/>
    </row>
    <row r="259" s="82" customFormat="1" ht="39.95" customHeight="1" spans="1:10">
      <c r="A259" s="139"/>
      <c r="B259" s="124"/>
      <c r="C259" s="124"/>
      <c r="D259" s="124"/>
      <c r="E259" s="124"/>
      <c r="F259" s="124"/>
      <c r="G259" s="124"/>
      <c r="H259" s="164"/>
      <c r="I259" s="164"/>
      <c r="J259" s="164"/>
    </row>
    <row r="260" s="82" customFormat="1" ht="39.95" customHeight="1" spans="1:10">
      <c r="A260" s="139"/>
      <c r="B260" s="124"/>
      <c r="C260" s="124"/>
      <c r="D260" s="124"/>
      <c r="E260" s="124"/>
      <c r="F260" s="124"/>
      <c r="G260" s="124"/>
      <c r="H260" s="124"/>
      <c r="I260" s="407"/>
      <c r="J260" s="407"/>
    </row>
    <row r="261" ht="30" customHeight="1" spans="1:10">
      <c r="A261" s="336"/>
      <c r="B261" s="200" t="s">
        <v>60</v>
      </c>
      <c r="C261" s="200"/>
      <c r="D261" s="200"/>
      <c r="E261" s="200"/>
      <c r="F261" s="200"/>
      <c r="G261" s="200"/>
      <c r="H261" s="200"/>
      <c r="I261" s="200"/>
      <c r="J261" s="249"/>
    </row>
    <row r="262" ht="30" customHeight="1" spans="1:10">
      <c r="A262" s="473" t="s">
        <v>62</v>
      </c>
      <c r="B262" s="116" t="s">
        <v>63</v>
      </c>
      <c r="C262" s="116"/>
      <c r="D262" s="116"/>
      <c r="E262" s="116"/>
      <c r="F262" s="116"/>
      <c r="G262" s="116"/>
      <c r="H262" s="116"/>
      <c r="I262" s="116"/>
      <c r="J262" s="169" t="s">
        <v>338</v>
      </c>
    </row>
    <row r="263" ht="30" customHeight="1" spans="1:10">
      <c r="A263" s="94" t="s">
        <v>306</v>
      </c>
      <c r="B263" s="103"/>
      <c r="C263" s="380"/>
      <c r="D263" s="399" t="s">
        <v>339</v>
      </c>
      <c r="E263" s="101"/>
      <c r="F263" s="400" t="s">
        <v>340</v>
      </c>
      <c r="G263" s="101"/>
      <c r="H263" s="400" t="s">
        <v>341</v>
      </c>
      <c r="I263" s="103"/>
      <c r="J263" s="173" t="s">
        <v>286</v>
      </c>
    </row>
    <row r="264" ht="30" customHeight="1" spans="1:10">
      <c r="A264" s="68"/>
      <c r="B264" s="121"/>
      <c r="C264" s="384"/>
      <c r="D264" s="401" t="s">
        <v>342</v>
      </c>
      <c r="E264" s="392"/>
      <c r="F264" s="401" t="s">
        <v>343</v>
      </c>
      <c r="G264" s="392"/>
      <c r="H264" s="401" t="s">
        <v>344</v>
      </c>
      <c r="I264" s="121"/>
      <c r="J264" s="316"/>
    </row>
    <row r="265" ht="35.1" customHeight="1" spans="1:10">
      <c r="A265" s="42" t="s">
        <v>324</v>
      </c>
      <c r="B265" s="402"/>
      <c r="C265" s="380"/>
      <c r="D265" s="403" t="s">
        <v>125</v>
      </c>
      <c r="E265" s="101"/>
      <c r="F265" s="403" t="s">
        <v>125</v>
      </c>
      <c r="G265" s="101"/>
      <c r="H265" s="403" t="s">
        <v>125</v>
      </c>
      <c r="I265" s="142"/>
      <c r="J265" s="396" t="s">
        <v>325</v>
      </c>
    </row>
    <row r="266" ht="35.1" customHeight="1" spans="1:10">
      <c r="A266" s="385" t="s">
        <v>326</v>
      </c>
      <c r="B266" s="142"/>
      <c r="C266" s="380"/>
      <c r="D266" s="403">
        <v>1.55919140704876</v>
      </c>
      <c r="E266" s="101"/>
      <c r="F266" s="403">
        <v>4.34921448074281</v>
      </c>
      <c r="G266" s="101"/>
      <c r="H266" s="403">
        <v>0.0505696104980121</v>
      </c>
      <c r="I266" s="142"/>
      <c r="J266" s="397" t="s">
        <v>327</v>
      </c>
    </row>
    <row r="267" ht="35.1" customHeight="1" spans="1:10">
      <c r="A267" s="45" t="s">
        <v>328</v>
      </c>
      <c r="B267" s="404"/>
      <c r="C267" s="380"/>
      <c r="D267" s="403">
        <v>27.9227163155001</v>
      </c>
      <c r="E267" s="101"/>
      <c r="F267" s="403">
        <v>18.8534733989696</v>
      </c>
      <c r="G267" s="101"/>
      <c r="H267" s="403">
        <v>3.79883359741116</v>
      </c>
      <c r="I267" s="142"/>
      <c r="J267" s="398" t="s">
        <v>111</v>
      </c>
    </row>
    <row r="268" ht="35.1" customHeight="1" spans="1:10">
      <c r="A268" s="45" t="s">
        <v>329</v>
      </c>
      <c r="B268" s="142"/>
      <c r="C268" s="380"/>
      <c r="D268" s="403">
        <v>15.1666800503834</v>
      </c>
      <c r="E268" s="101"/>
      <c r="F268" s="403">
        <v>19.7365207413595</v>
      </c>
      <c r="G268" s="101"/>
      <c r="H268" s="403">
        <v>4.71908936647382</v>
      </c>
      <c r="I268" s="142"/>
      <c r="J268" s="398" t="s">
        <v>108</v>
      </c>
    </row>
    <row r="269" ht="35.1" customHeight="1" spans="1:10">
      <c r="A269" s="45" t="s">
        <v>330</v>
      </c>
      <c r="B269" s="404"/>
      <c r="C269" s="380"/>
      <c r="D269" s="403">
        <v>22.3218330414423</v>
      </c>
      <c r="E269" s="101"/>
      <c r="F269" s="403">
        <v>9.35246168937719</v>
      </c>
      <c r="G269" s="101"/>
      <c r="H269" s="403">
        <v>5.030842679544</v>
      </c>
      <c r="I269" s="142"/>
      <c r="J269" s="398" t="s">
        <v>109</v>
      </c>
    </row>
    <row r="270" ht="35.1" customHeight="1" spans="1:10">
      <c r="A270" s="44" t="s">
        <v>117</v>
      </c>
      <c r="B270" s="142"/>
      <c r="C270" s="380"/>
      <c r="D270" s="403">
        <v>6.76830815332531</v>
      </c>
      <c r="E270" s="101"/>
      <c r="F270" s="403">
        <v>5.65521674180076</v>
      </c>
      <c r="G270" s="101"/>
      <c r="H270" s="403">
        <v>2.29230377257473</v>
      </c>
      <c r="I270" s="142"/>
      <c r="J270" s="397" t="s">
        <v>110</v>
      </c>
    </row>
    <row r="271" ht="35.1" customHeight="1" spans="1:10">
      <c r="A271" s="339" t="s">
        <v>119</v>
      </c>
      <c r="B271" s="127"/>
      <c r="C271" s="388"/>
      <c r="D271" s="405">
        <f>SUM(D265:D270)</f>
        <v>73.7387289676998</v>
      </c>
      <c r="E271" s="406"/>
      <c r="F271" s="405">
        <f>SUM(F265:F270)</f>
        <v>57.9468870522498</v>
      </c>
      <c r="G271" s="406"/>
      <c r="H271" s="405">
        <f>SUM(H265:H270)</f>
        <v>15.8916390265017</v>
      </c>
      <c r="I271" s="127"/>
      <c r="J271" s="353" t="s">
        <v>112</v>
      </c>
    </row>
    <row r="272" s="82" customFormat="1" ht="24" customHeight="1" spans="1:10">
      <c r="A272" s="139" t="s">
        <v>331</v>
      </c>
      <c r="B272" s="124"/>
      <c r="C272" s="124"/>
      <c r="D272" s="124"/>
      <c r="E272" s="124"/>
      <c r="F272" s="124"/>
      <c r="G272" s="124"/>
      <c r="H272" s="164" t="s">
        <v>332</v>
      </c>
      <c r="I272" s="164"/>
      <c r="J272" s="164"/>
    </row>
    <row r="273" ht="30" customHeight="1" spans="1:10">
      <c r="A273" s="142"/>
      <c r="B273" s="142"/>
      <c r="C273" s="142"/>
      <c r="D273" s="142"/>
      <c r="E273" s="142"/>
      <c r="F273" s="142"/>
      <c r="G273" s="142"/>
      <c r="H273" s="142"/>
      <c r="I273" s="142"/>
      <c r="J273" s="327"/>
    </row>
    <row r="274" ht="30" customHeight="1" spans="1:10">
      <c r="A274" s="142"/>
      <c r="B274" s="142"/>
      <c r="C274" s="142"/>
      <c r="D274" s="142"/>
      <c r="E274" s="142"/>
      <c r="F274" s="142"/>
      <c r="G274" s="142"/>
      <c r="H274" s="142"/>
      <c r="I274" s="142"/>
      <c r="J274" s="142"/>
    </row>
    <row r="275" ht="30" customHeight="1" spans="1:10">
      <c r="A275" s="142"/>
      <c r="B275" s="142"/>
      <c r="C275" s="142"/>
      <c r="D275" s="142"/>
      <c r="E275" s="142"/>
      <c r="F275" s="142"/>
      <c r="G275" s="142"/>
      <c r="H275" s="142"/>
      <c r="I275" s="142"/>
      <c r="J275" s="185"/>
    </row>
    <row r="276" ht="30" customHeight="1" spans="1:10">
      <c r="A276" s="142"/>
      <c r="B276" s="142"/>
      <c r="C276" s="142"/>
      <c r="D276" s="142"/>
      <c r="E276" s="142"/>
      <c r="F276" s="142"/>
      <c r="G276" s="142"/>
      <c r="H276" s="142"/>
      <c r="I276" s="142"/>
      <c r="J276" s="185"/>
    </row>
    <row r="277" customHeight="1" spans="1:10">
      <c r="A277" s="142"/>
      <c r="B277" s="142"/>
      <c r="C277" s="142"/>
      <c r="D277" s="142"/>
      <c r="E277" s="142"/>
      <c r="F277" s="142"/>
      <c r="G277" s="142"/>
      <c r="H277" s="142"/>
      <c r="I277" s="142"/>
      <c r="J277" s="185"/>
    </row>
    <row r="278" customHeight="1" spans="1:10">
      <c r="A278" s="142"/>
      <c r="B278" s="142"/>
      <c r="C278" s="142"/>
      <c r="D278" s="142"/>
      <c r="E278" s="142"/>
      <c r="F278" s="142"/>
      <c r="G278" s="142"/>
      <c r="H278" s="142"/>
      <c r="I278" s="142"/>
      <c r="J278" s="185"/>
    </row>
    <row r="279" customHeight="1" spans="3:10">
      <c r="C279" s="194"/>
      <c r="J279" s="333"/>
    </row>
    <row r="280" customHeight="1" spans="3:10">
      <c r="C280" s="194"/>
      <c r="J280" s="333"/>
    </row>
    <row r="281" customHeight="1" spans="3:10">
      <c r="C281" s="194"/>
      <c r="J281" s="333"/>
    </row>
    <row r="282" customHeight="1" spans="3:10">
      <c r="C282" s="194"/>
      <c r="J282" s="333"/>
    </row>
    <row r="283" ht="13.9" customHeight="1" spans="3:10">
      <c r="C283" s="194"/>
      <c r="J283" s="333"/>
    </row>
    <row r="284" ht="18.75" customHeight="1" spans="3:10">
      <c r="C284" s="194"/>
      <c r="J284" s="333"/>
    </row>
    <row r="285" customHeight="1" spans="3:10">
      <c r="C285" s="194"/>
      <c r="J285" s="333"/>
    </row>
    <row r="286" customHeight="1" spans="3:10">
      <c r="C286" s="194"/>
      <c r="J286" s="333"/>
    </row>
    <row r="287" customHeight="1" spans="3:10">
      <c r="C287" s="194"/>
      <c r="J287" s="333"/>
    </row>
    <row r="288" customHeight="1" spans="3:10">
      <c r="C288" s="194"/>
      <c r="J288" s="333"/>
    </row>
    <row r="289" customHeight="1" spans="3:10">
      <c r="C289" s="194"/>
      <c r="J289" s="333"/>
    </row>
    <row r="290" customHeight="1" spans="3:3">
      <c r="C290" s="194"/>
    </row>
    <row r="291" customHeight="1" spans="3:3">
      <c r="C291" s="194"/>
    </row>
    <row r="292" customHeight="1" spans="3:3">
      <c r="C292" s="194"/>
    </row>
    <row r="293" customHeight="1" spans="3:3">
      <c r="C293" s="194"/>
    </row>
    <row r="294" customHeight="1" spans="3:3">
      <c r="C294" s="194"/>
    </row>
    <row r="295" customHeight="1" spans="3:3">
      <c r="C295" s="194"/>
    </row>
    <row r="296" customHeight="1" spans="3:3">
      <c r="C296" s="194"/>
    </row>
    <row r="297" customHeight="1" spans="3:3">
      <c r="C297" s="194"/>
    </row>
    <row r="298" customHeight="1" spans="3:3">
      <c r="C298" s="194"/>
    </row>
    <row r="299" customHeight="1" spans="3:3">
      <c r="C299" s="194"/>
    </row>
    <row r="300" customHeight="1" spans="3:3">
      <c r="C300" s="194"/>
    </row>
    <row r="301" customHeight="1" spans="3:3">
      <c r="C301" s="194"/>
    </row>
    <row r="302" customHeight="1" spans="3:3">
      <c r="C302" s="194"/>
    </row>
    <row r="303" customHeight="1" spans="3:3">
      <c r="C303" s="194"/>
    </row>
    <row r="304" customHeight="1" spans="3:3">
      <c r="C304" s="194"/>
    </row>
    <row r="305" customHeight="1" spans="3:3">
      <c r="C305" s="194"/>
    </row>
    <row r="306" ht="13.15" customHeight="1" spans="3:3">
      <c r="C306" s="194"/>
    </row>
    <row r="307" ht="15.6" customHeight="1" spans="3:3">
      <c r="C307" s="194"/>
    </row>
    <row r="308" customHeight="1" spans="3:3">
      <c r="C308" s="194"/>
    </row>
    <row r="309" customHeight="1" spans="3:3">
      <c r="C309" s="194"/>
    </row>
    <row r="310" customHeight="1" spans="3:3">
      <c r="C310" s="194"/>
    </row>
    <row r="311" customHeight="1" spans="3:3">
      <c r="C311" s="194"/>
    </row>
    <row r="312" customHeight="1" spans="3:3">
      <c r="C312" s="194"/>
    </row>
    <row r="313" customHeight="1" spans="3:3">
      <c r="C313" s="194"/>
    </row>
    <row r="314" customHeight="1" spans="3:3">
      <c r="C314" s="194"/>
    </row>
    <row r="315" customHeight="1" spans="3:3">
      <c r="C315" s="194"/>
    </row>
    <row r="316" customHeight="1" spans="3:3">
      <c r="C316" s="194"/>
    </row>
    <row r="317" customHeight="1" spans="3:3">
      <c r="C317" s="194"/>
    </row>
    <row r="318" customHeight="1" spans="3:3">
      <c r="C318" s="194"/>
    </row>
    <row r="319" customHeight="1" spans="3:3">
      <c r="C319" s="194"/>
    </row>
    <row r="320" customHeight="1" spans="3:3">
      <c r="C320" s="194"/>
    </row>
    <row r="321" customHeight="1" spans="3:3">
      <c r="C321" s="194"/>
    </row>
    <row r="322" customHeight="1" spans="3:3">
      <c r="C322" s="194"/>
    </row>
    <row r="323" ht="24" customHeight="1" spans="3:3">
      <c r="C323" s="194"/>
    </row>
    <row r="324" customHeight="1" spans="3:3">
      <c r="C324" s="194"/>
    </row>
    <row r="325" ht="18" customHeight="1" spans="3:3">
      <c r="C325" s="194"/>
    </row>
    <row r="326" customHeight="1" spans="3:3">
      <c r="C326" s="194"/>
    </row>
    <row r="327" customHeight="1" spans="3:3">
      <c r="C327" s="194"/>
    </row>
    <row r="328" customHeight="1" spans="3:3">
      <c r="C328" s="194"/>
    </row>
    <row r="329" customHeight="1" spans="3:3">
      <c r="C329" s="194"/>
    </row>
    <row r="330" customHeight="1" spans="3:3">
      <c r="C330" s="194"/>
    </row>
    <row r="331" customHeight="1" spans="3:3">
      <c r="C331" s="194"/>
    </row>
    <row r="332" customHeight="1" spans="3:3">
      <c r="C332" s="194"/>
    </row>
    <row r="333" customHeight="1" spans="3:3">
      <c r="C333" s="194"/>
    </row>
    <row r="334" customHeight="1" spans="3:3">
      <c r="C334" s="194"/>
    </row>
    <row r="335" customHeight="1" spans="3:3">
      <c r="C335" s="194"/>
    </row>
    <row r="336" customHeight="1" spans="3:3">
      <c r="C336" s="194"/>
    </row>
    <row r="337" customHeight="1" spans="3:3">
      <c r="C337" s="194"/>
    </row>
    <row r="338" customHeight="1" spans="3:3">
      <c r="C338" s="194"/>
    </row>
    <row r="339" customHeight="1" spans="3:3">
      <c r="C339" s="194"/>
    </row>
    <row r="340" customHeight="1" spans="3:3">
      <c r="C340" s="194"/>
    </row>
    <row r="341" customHeight="1" spans="3:3">
      <c r="C341" s="194"/>
    </row>
    <row r="342" customHeight="1" spans="3:3">
      <c r="C342" s="194"/>
    </row>
    <row r="343" customHeight="1" spans="3:3">
      <c r="C343" s="194"/>
    </row>
    <row r="344" customHeight="1" spans="3:3">
      <c r="C344" s="194"/>
    </row>
    <row r="345" customHeight="1" spans="3:3">
      <c r="C345" s="194"/>
    </row>
    <row r="346" customHeight="1" spans="3:3">
      <c r="C346" s="194"/>
    </row>
    <row r="347" customHeight="1" spans="3:3">
      <c r="C347" s="194"/>
    </row>
    <row r="348" customHeight="1" spans="3:3">
      <c r="C348" s="194"/>
    </row>
    <row r="349" customHeight="1" spans="3:3">
      <c r="C349" s="194"/>
    </row>
    <row r="350" customHeight="1" spans="3:3">
      <c r="C350" s="194"/>
    </row>
    <row r="351" customHeight="1" spans="3:3">
      <c r="C351" s="194"/>
    </row>
    <row r="352" customHeight="1" spans="3:3">
      <c r="C352" s="194"/>
    </row>
    <row r="353" customHeight="1" spans="3:3">
      <c r="C353" s="194"/>
    </row>
    <row r="354" customHeight="1" spans="3:3">
      <c r="C354" s="194"/>
    </row>
    <row r="355" customHeight="1" spans="3:3">
      <c r="C355" s="194"/>
    </row>
    <row r="356" customHeight="1" spans="3:3">
      <c r="C356" s="194"/>
    </row>
    <row r="357" customHeight="1" spans="3:3">
      <c r="C357" s="194"/>
    </row>
    <row r="358" customHeight="1" spans="3:3">
      <c r="C358" s="194"/>
    </row>
    <row r="359" customHeight="1" spans="3:3">
      <c r="C359" s="194"/>
    </row>
    <row r="360" customHeight="1" spans="3:3">
      <c r="C360" s="194"/>
    </row>
    <row r="361" customHeight="1" spans="3:3">
      <c r="C361" s="194"/>
    </row>
    <row r="362" customHeight="1" spans="3:3">
      <c r="C362" s="194"/>
    </row>
    <row r="363" customHeight="1" spans="3:3">
      <c r="C363" s="194"/>
    </row>
    <row r="364" customHeight="1" spans="3:3">
      <c r="C364" s="194"/>
    </row>
    <row r="365" customHeight="1" spans="3:3">
      <c r="C365" s="194"/>
    </row>
    <row r="366" customHeight="1" spans="3:3">
      <c r="C366" s="194"/>
    </row>
    <row r="367" customHeight="1" spans="3:3">
      <c r="C367" s="194"/>
    </row>
    <row r="368" customHeight="1" spans="3:3">
      <c r="C368" s="194"/>
    </row>
    <row r="369" customHeight="1" spans="3:3">
      <c r="C369" s="194"/>
    </row>
    <row r="370" customHeight="1" spans="3:3">
      <c r="C370" s="194"/>
    </row>
    <row r="371" customHeight="1" spans="3:3">
      <c r="C371" s="194"/>
    </row>
    <row r="372" customHeight="1" spans="3:3">
      <c r="C372" s="194"/>
    </row>
    <row r="373" customHeight="1" spans="3:3">
      <c r="C373" s="194"/>
    </row>
    <row r="374" customHeight="1" spans="3:3">
      <c r="C374" s="194"/>
    </row>
    <row r="375" customHeight="1" spans="3:3">
      <c r="C375" s="194"/>
    </row>
    <row r="376" customHeight="1" spans="3:3">
      <c r="C376" s="194"/>
    </row>
    <row r="377" customHeight="1" spans="3:3">
      <c r="C377" s="194"/>
    </row>
    <row r="378" customHeight="1" spans="3:3">
      <c r="C378" s="194"/>
    </row>
    <row r="379" customHeight="1" spans="3:3">
      <c r="C379" s="194"/>
    </row>
    <row r="380" customHeight="1" spans="3:3">
      <c r="C380" s="194"/>
    </row>
    <row r="381" customHeight="1" spans="3:3">
      <c r="C381" s="194"/>
    </row>
    <row r="382" customHeight="1" spans="3:3">
      <c r="C382" s="194"/>
    </row>
    <row r="383" customHeight="1" spans="3:3">
      <c r="C383" s="194"/>
    </row>
    <row r="384" customHeight="1" spans="3:3">
      <c r="C384" s="194"/>
    </row>
    <row r="385" customHeight="1" spans="3:3">
      <c r="C385" s="194"/>
    </row>
    <row r="386" customHeight="1" spans="3:3">
      <c r="C386" s="194"/>
    </row>
    <row r="387" customHeight="1" spans="3:3">
      <c r="C387" s="194"/>
    </row>
    <row r="388" customHeight="1" spans="3:3">
      <c r="C388" s="194"/>
    </row>
    <row r="389" customHeight="1" spans="3:3">
      <c r="C389" s="194"/>
    </row>
    <row r="390" customHeight="1" spans="3:3">
      <c r="C390" s="194"/>
    </row>
    <row r="391" customHeight="1" spans="3:3">
      <c r="C391" s="194"/>
    </row>
    <row r="392" customHeight="1" spans="3:3">
      <c r="C392" s="194"/>
    </row>
    <row r="393" customHeight="1" spans="3:3">
      <c r="C393" s="194"/>
    </row>
    <row r="394" customHeight="1" spans="3:3">
      <c r="C394" s="194"/>
    </row>
    <row r="395" customHeight="1" spans="3:3">
      <c r="C395" s="194"/>
    </row>
    <row r="396" customHeight="1" spans="3:3">
      <c r="C396" s="194"/>
    </row>
    <row r="397" customHeight="1" spans="3:3">
      <c r="C397" s="194"/>
    </row>
    <row r="398" customHeight="1" spans="3:3">
      <c r="C398" s="194"/>
    </row>
    <row r="399" customHeight="1" spans="3:3">
      <c r="C399" s="194"/>
    </row>
    <row r="400" customHeight="1" spans="3:3">
      <c r="C400" s="194"/>
    </row>
    <row r="401" customHeight="1" spans="3:3">
      <c r="C401" s="194"/>
    </row>
    <row r="402" customHeight="1" spans="3:3">
      <c r="C402" s="194"/>
    </row>
    <row r="403" customHeight="1" spans="3:3">
      <c r="C403" s="194"/>
    </row>
    <row r="404" customHeight="1" spans="3:3">
      <c r="C404" s="194"/>
    </row>
    <row r="405" customHeight="1" spans="3:3">
      <c r="C405" s="194"/>
    </row>
    <row r="406" customHeight="1" spans="3:3">
      <c r="C406" s="194"/>
    </row>
    <row r="407" customHeight="1" spans="3:3">
      <c r="C407" s="194"/>
    </row>
    <row r="408" customHeight="1" spans="3:3">
      <c r="C408" s="194"/>
    </row>
    <row r="409" customHeight="1" spans="3:3">
      <c r="C409" s="194"/>
    </row>
    <row r="410" customHeight="1" spans="3:3">
      <c r="C410" s="194"/>
    </row>
    <row r="411" customHeight="1" spans="3:3">
      <c r="C411" s="194"/>
    </row>
    <row r="412" customHeight="1" spans="3:3">
      <c r="C412" s="194"/>
    </row>
    <row r="413" customHeight="1" spans="3:3">
      <c r="C413" s="194"/>
    </row>
    <row r="414" customHeight="1" spans="3:3">
      <c r="C414" s="194"/>
    </row>
    <row r="415" customHeight="1" spans="3:3">
      <c r="C415" s="194"/>
    </row>
    <row r="416" customHeight="1" spans="3:3">
      <c r="C416" s="194"/>
    </row>
    <row r="417" customHeight="1" spans="3:3">
      <c r="C417" s="194"/>
    </row>
    <row r="418" customHeight="1" spans="3:3">
      <c r="C418" s="194"/>
    </row>
    <row r="419" customHeight="1" spans="3:3">
      <c r="C419" s="194"/>
    </row>
    <row r="420" customHeight="1" spans="3:3">
      <c r="C420" s="194"/>
    </row>
    <row r="421" customHeight="1" spans="3:3">
      <c r="C421" s="194"/>
    </row>
    <row r="422" customHeight="1" spans="3:3">
      <c r="C422" s="194"/>
    </row>
    <row r="423" customHeight="1" spans="3:3">
      <c r="C423" s="194"/>
    </row>
    <row r="424" customHeight="1" spans="3:3">
      <c r="C424" s="194"/>
    </row>
    <row r="425" customHeight="1" spans="3:3">
      <c r="C425" s="194"/>
    </row>
    <row r="426" customHeight="1" spans="3:3">
      <c r="C426" s="194"/>
    </row>
    <row r="427" customHeight="1" spans="3:3">
      <c r="C427" s="194"/>
    </row>
    <row r="428" customHeight="1" spans="3:3">
      <c r="C428" s="194"/>
    </row>
    <row r="429" customHeight="1" spans="3:3">
      <c r="C429" s="194"/>
    </row>
    <row r="430" customHeight="1" spans="3:3">
      <c r="C430" s="194"/>
    </row>
    <row r="431" customHeight="1" spans="3:3">
      <c r="C431" s="194"/>
    </row>
    <row r="432" customHeight="1" spans="3:3">
      <c r="C432" s="194"/>
    </row>
    <row r="433" customHeight="1" spans="3:3">
      <c r="C433" s="194"/>
    </row>
    <row r="434" customHeight="1" spans="3:3">
      <c r="C434" s="194"/>
    </row>
    <row r="435" customHeight="1" spans="3:3">
      <c r="C435" s="194"/>
    </row>
    <row r="436" customHeight="1" spans="3:3">
      <c r="C436" s="194"/>
    </row>
    <row r="437" customHeight="1" spans="3:3">
      <c r="C437" s="194"/>
    </row>
    <row r="438" customHeight="1" spans="3:3">
      <c r="C438" s="194"/>
    </row>
    <row r="439" customHeight="1" spans="3:3">
      <c r="C439" s="194"/>
    </row>
    <row r="440" customHeight="1" spans="3:3">
      <c r="C440" s="194"/>
    </row>
    <row r="441" customHeight="1" spans="3:3">
      <c r="C441" s="194"/>
    </row>
    <row r="442" customHeight="1" spans="3:3">
      <c r="C442" s="194"/>
    </row>
    <row r="443" customHeight="1" spans="3:3">
      <c r="C443" s="194"/>
    </row>
    <row r="444" customHeight="1" spans="3:3">
      <c r="C444" s="194"/>
    </row>
    <row r="445" customHeight="1" spans="3:3">
      <c r="C445" s="194"/>
    </row>
    <row r="446" customHeight="1" spans="3:3">
      <c r="C446" s="194"/>
    </row>
    <row r="447" customHeight="1" spans="3:3">
      <c r="C447" s="194"/>
    </row>
    <row r="448" customHeight="1" spans="3:3">
      <c r="C448" s="194"/>
    </row>
    <row r="449" customHeight="1" spans="3:3">
      <c r="C449" s="194"/>
    </row>
    <row r="450" customHeight="1" spans="3:3">
      <c r="C450" s="194"/>
    </row>
    <row r="451" customHeight="1" spans="3:3">
      <c r="C451" s="194"/>
    </row>
    <row r="452" customHeight="1" spans="3:3">
      <c r="C452" s="194"/>
    </row>
    <row r="453" customHeight="1" spans="3:3">
      <c r="C453" s="194"/>
    </row>
    <row r="454" customHeight="1" spans="3:3">
      <c r="C454" s="194"/>
    </row>
    <row r="455" customHeight="1" spans="3:3">
      <c r="C455" s="194"/>
    </row>
    <row r="456" customHeight="1" spans="3:3">
      <c r="C456" s="194"/>
    </row>
    <row r="457" customHeight="1" spans="3:3">
      <c r="C457" s="194"/>
    </row>
    <row r="458" customHeight="1" spans="3:3">
      <c r="C458" s="194"/>
    </row>
    <row r="459" customHeight="1" spans="3:3">
      <c r="C459" s="194"/>
    </row>
    <row r="460" customHeight="1" spans="3:3">
      <c r="C460" s="194"/>
    </row>
    <row r="461" customHeight="1" spans="3:3">
      <c r="C461" s="194"/>
    </row>
    <row r="462" customHeight="1" spans="3:3">
      <c r="C462" s="194"/>
    </row>
    <row r="463" customHeight="1" spans="3:3">
      <c r="C463" s="194"/>
    </row>
    <row r="464" customHeight="1" spans="3:3">
      <c r="C464" s="194"/>
    </row>
    <row r="465" customHeight="1" spans="3:3">
      <c r="C465" s="194"/>
    </row>
    <row r="466" customHeight="1" spans="3:3">
      <c r="C466" s="194"/>
    </row>
    <row r="467" customHeight="1" spans="3:3">
      <c r="C467" s="194"/>
    </row>
    <row r="468" customHeight="1" spans="3:3">
      <c r="C468" s="194"/>
    </row>
    <row r="469" customHeight="1" spans="3:3">
      <c r="C469" s="194"/>
    </row>
    <row r="470" customHeight="1" spans="3:3">
      <c r="C470" s="194"/>
    </row>
    <row r="471" customHeight="1" spans="3:3">
      <c r="C471" s="194"/>
    </row>
    <row r="472" customHeight="1" spans="3:3">
      <c r="C472" s="194"/>
    </row>
    <row r="473" customHeight="1" spans="3:3">
      <c r="C473" s="194"/>
    </row>
    <row r="474" customHeight="1" spans="3:3">
      <c r="C474" s="194"/>
    </row>
    <row r="475" customHeight="1" spans="3:3">
      <c r="C475" s="194"/>
    </row>
    <row r="476" customHeight="1" spans="3:3">
      <c r="C476" s="194"/>
    </row>
    <row r="477" customHeight="1" spans="3:3">
      <c r="C477" s="194"/>
    </row>
    <row r="478" customHeight="1" spans="3:3">
      <c r="C478" s="194"/>
    </row>
    <row r="479" customHeight="1" spans="3:3">
      <c r="C479" s="194"/>
    </row>
    <row r="480" customHeight="1" spans="3:3">
      <c r="C480" s="194"/>
    </row>
    <row r="481" customHeight="1" spans="3:3">
      <c r="C481" s="194"/>
    </row>
    <row r="482" customHeight="1" spans="3:3">
      <c r="C482" s="194"/>
    </row>
    <row r="483" customHeight="1" spans="3:3">
      <c r="C483" s="194"/>
    </row>
    <row r="484" customHeight="1" spans="3:3">
      <c r="C484" s="194"/>
    </row>
    <row r="485" customHeight="1" spans="3:3">
      <c r="C485" s="194"/>
    </row>
    <row r="486" customHeight="1" spans="3:3">
      <c r="C486" s="194"/>
    </row>
    <row r="487" customHeight="1" spans="3:3">
      <c r="C487" s="194"/>
    </row>
    <row r="488" customHeight="1" spans="3:3">
      <c r="C488" s="194"/>
    </row>
    <row r="489" customHeight="1" spans="3:3">
      <c r="C489" s="194"/>
    </row>
    <row r="490" customHeight="1" spans="3:3">
      <c r="C490" s="194"/>
    </row>
    <row r="491" customHeight="1" spans="3:3">
      <c r="C491" s="194"/>
    </row>
    <row r="492" customHeight="1" spans="3:3">
      <c r="C492" s="194"/>
    </row>
    <row r="493" customHeight="1" spans="3:3">
      <c r="C493" s="194"/>
    </row>
    <row r="494" customHeight="1" spans="3:3">
      <c r="C494" s="194"/>
    </row>
    <row r="495" customHeight="1" spans="3:3">
      <c r="C495" s="194"/>
    </row>
    <row r="496" customHeight="1" spans="3:3">
      <c r="C496" s="194"/>
    </row>
    <row r="497" customHeight="1" spans="3:3">
      <c r="C497" s="194"/>
    </row>
    <row r="498" customHeight="1" spans="3:3">
      <c r="C498" s="194"/>
    </row>
    <row r="499" customHeight="1" spans="3:3">
      <c r="C499" s="194"/>
    </row>
    <row r="500" customHeight="1" spans="3:3">
      <c r="C500" s="194"/>
    </row>
    <row r="501" customHeight="1" spans="3:3">
      <c r="C501" s="194"/>
    </row>
    <row r="502" customHeight="1" spans="3:3">
      <c r="C502" s="194"/>
    </row>
    <row r="503" customHeight="1" spans="3:3">
      <c r="C503" s="194"/>
    </row>
    <row r="504" customHeight="1" spans="3:3">
      <c r="C504" s="194"/>
    </row>
    <row r="505" customHeight="1" spans="3:3">
      <c r="C505" s="194"/>
    </row>
    <row r="506" customHeight="1" spans="3:3">
      <c r="C506" s="194"/>
    </row>
    <row r="507" customHeight="1" spans="3:3">
      <c r="C507" s="194"/>
    </row>
    <row r="508" customHeight="1" spans="3:3">
      <c r="C508" s="194"/>
    </row>
    <row r="509" customHeight="1" spans="3:3">
      <c r="C509" s="194"/>
    </row>
    <row r="510" customHeight="1" spans="3:3">
      <c r="C510" s="194"/>
    </row>
    <row r="511" customHeight="1" spans="3:3">
      <c r="C511" s="194"/>
    </row>
    <row r="512" customHeight="1" spans="3:3">
      <c r="C512" s="194"/>
    </row>
    <row r="513" customHeight="1" spans="3:3">
      <c r="C513" s="194"/>
    </row>
    <row r="514" customHeight="1" spans="3:3">
      <c r="C514" s="194"/>
    </row>
    <row r="515" customHeight="1" spans="3:3">
      <c r="C515" s="194"/>
    </row>
    <row r="516" customHeight="1" spans="3:3">
      <c r="C516" s="194"/>
    </row>
    <row r="517" customHeight="1" spans="3:3">
      <c r="C517" s="194"/>
    </row>
    <row r="518" customHeight="1" spans="3:3">
      <c r="C518" s="194"/>
    </row>
    <row r="519" customHeight="1" spans="3:3">
      <c r="C519" s="194"/>
    </row>
    <row r="520" customHeight="1" spans="3:3">
      <c r="C520" s="194"/>
    </row>
    <row r="521" customHeight="1" spans="3:3">
      <c r="C521" s="194"/>
    </row>
    <row r="522" customHeight="1" spans="3:3">
      <c r="C522" s="194"/>
    </row>
    <row r="523" customHeight="1" spans="3:3">
      <c r="C523" s="194"/>
    </row>
    <row r="524" customHeight="1" spans="3:3">
      <c r="C524" s="194"/>
    </row>
    <row r="525" customHeight="1" spans="3:3">
      <c r="C525" s="194"/>
    </row>
    <row r="526" customHeight="1" spans="3:3">
      <c r="C526" s="194"/>
    </row>
    <row r="527" customHeight="1" spans="3:3">
      <c r="C527" s="194"/>
    </row>
    <row r="528" customHeight="1" spans="3:3">
      <c r="C528" s="194"/>
    </row>
    <row r="529" customHeight="1" spans="3:3">
      <c r="C529" s="194"/>
    </row>
    <row r="530" customHeight="1" spans="3:3">
      <c r="C530" s="194"/>
    </row>
    <row r="531" customHeight="1" spans="3:3">
      <c r="C531" s="194"/>
    </row>
    <row r="532" customHeight="1" spans="3:3">
      <c r="C532" s="194"/>
    </row>
    <row r="533" customHeight="1" spans="3:3">
      <c r="C533" s="194"/>
    </row>
    <row r="534" customHeight="1" spans="3:3">
      <c r="C534" s="194"/>
    </row>
    <row r="535" customHeight="1" spans="3:3">
      <c r="C535" s="194"/>
    </row>
    <row r="536" customHeight="1" spans="3:3">
      <c r="C536" s="194"/>
    </row>
    <row r="537" customHeight="1" spans="3:3">
      <c r="C537" s="194"/>
    </row>
    <row r="538" customHeight="1" spans="3:3">
      <c r="C538" s="194"/>
    </row>
    <row r="539" customHeight="1" spans="3:3">
      <c r="C539" s="194"/>
    </row>
    <row r="540" customHeight="1" spans="3:3">
      <c r="C540" s="194"/>
    </row>
    <row r="541" customHeight="1" spans="3:3">
      <c r="C541" s="194"/>
    </row>
    <row r="542" customHeight="1" spans="3:3">
      <c r="C542" s="194"/>
    </row>
    <row r="543" customHeight="1" spans="3:3">
      <c r="C543" s="194"/>
    </row>
    <row r="544" customHeight="1" spans="3:3">
      <c r="C544" s="194"/>
    </row>
    <row r="545" customHeight="1" spans="3:3">
      <c r="C545" s="194"/>
    </row>
    <row r="546" customHeight="1" spans="3:3">
      <c r="C546" s="194"/>
    </row>
    <row r="547" customHeight="1" spans="3:3">
      <c r="C547" s="194"/>
    </row>
    <row r="548" customHeight="1" spans="3:3">
      <c r="C548" s="194"/>
    </row>
    <row r="549" customHeight="1" spans="3:3">
      <c r="C549" s="194"/>
    </row>
    <row r="550" customHeight="1" spans="3:3">
      <c r="C550" s="194"/>
    </row>
    <row r="551" customHeight="1" spans="3:3">
      <c r="C551" s="194"/>
    </row>
    <row r="552" customHeight="1" spans="3:3">
      <c r="C552" s="194"/>
    </row>
    <row r="553" customHeight="1" spans="3:3">
      <c r="C553" s="194"/>
    </row>
    <row r="554" customHeight="1" spans="3:3">
      <c r="C554" s="194"/>
    </row>
    <row r="555" customHeight="1" spans="3:3">
      <c r="C555" s="194"/>
    </row>
    <row r="556" customHeight="1" spans="3:3">
      <c r="C556" s="194"/>
    </row>
    <row r="557" customHeight="1" spans="3:3">
      <c r="C557" s="194"/>
    </row>
    <row r="558" customHeight="1" spans="3:3">
      <c r="C558" s="194"/>
    </row>
    <row r="559" customHeight="1" spans="3:3">
      <c r="C559" s="194"/>
    </row>
    <row r="560" customHeight="1" spans="3:3">
      <c r="C560" s="194"/>
    </row>
    <row r="561" customHeight="1" spans="1:8">
      <c r="A561" s="408"/>
      <c r="B561" s="409"/>
      <c r="C561" s="410"/>
      <c r="D561" s="409"/>
      <c r="E561" s="409"/>
      <c r="F561" s="409"/>
      <c r="G561" s="409"/>
      <c r="H561" s="409"/>
    </row>
    <row r="562" customHeight="1" spans="3:3">
      <c r="C562" s="194"/>
    </row>
    <row r="563" customHeight="1" spans="3:3">
      <c r="C563" s="194"/>
    </row>
    <row r="564" customHeight="1" spans="3:3">
      <c r="C564" s="194"/>
    </row>
    <row r="565" customHeight="1" spans="3:3">
      <c r="C565" s="194"/>
    </row>
    <row r="566" customHeight="1" spans="3:3">
      <c r="C566" s="194"/>
    </row>
    <row r="567" customHeight="1" spans="3:3">
      <c r="C567" s="194"/>
    </row>
    <row r="568" customHeight="1" spans="3:3">
      <c r="C568" s="194"/>
    </row>
    <row r="569" customHeight="1" spans="3:3">
      <c r="C569" s="194"/>
    </row>
    <row r="570" customHeight="1" spans="3:3">
      <c r="C570" s="194"/>
    </row>
    <row r="571" customHeight="1" spans="3:3">
      <c r="C571" s="194"/>
    </row>
    <row r="572" customHeight="1" spans="3:3">
      <c r="C572" s="194"/>
    </row>
    <row r="573" customHeight="1" spans="3:3">
      <c r="C573" s="194"/>
    </row>
    <row r="574" customHeight="1" spans="3:3">
      <c r="C574" s="194"/>
    </row>
    <row r="575" customHeight="1" spans="3:3">
      <c r="C575" s="194"/>
    </row>
    <row r="576" customHeight="1" spans="3:3">
      <c r="C576" s="194"/>
    </row>
    <row r="577" customHeight="1" spans="3:3">
      <c r="C577" s="194"/>
    </row>
    <row r="578" customHeight="1" spans="3:3">
      <c r="C578" s="194"/>
    </row>
    <row r="579" customHeight="1" spans="3:3">
      <c r="C579" s="194"/>
    </row>
    <row r="580" customHeight="1" spans="3:3">
      <c r="C580" s="194"/>
    </row>
    <row r="581" customHeight="1" spans="3:3">
      <c r="C581" s="194"/>
    </row>
    <row r="582" customHeight="1" spans="3:3">
      <c r="C582" s="194"/>
    </row>
    <row r="583" customHeight="1" spans="3:3">
      <c r="C583" s="194"/>
    </row>
    <row r="584" customHeight="1" spans="3:3">
      <c r="C584" s="194"/>
    </row>
    <row r="585" customHeight="1" spans="3:3">
      <c r="C585" s="194"/>
    </row>
    <row r="586" customHeight="1" spans="3:3">
      <c r="C586" s="194"/>
    </row>
    <row r="587" customHeight="1" spans="3:3">
      <c r="C587" s="194"/>
    </row>
    <row r="588" customHeight="1" spans="3:3">
      <c r="C588" s="194"/>
    </row>
    <row r="589" customHeight="1" spans="3:3">
      <c r="C589" s="194"/>
    </row>
    <row r="590" customHeight="1" spans="3:3">
      <c r="C590" s="194"/>
    </row>
    <row r="591" customHeight="1" spans="3:3">
      <c r="C591" s="194"/>
    </row>
    <row r="592" customHeight="1" spans="3:3">
      <c r="C592" s="194"/>
    </row>
    <row r="593" customHeight="1" spans="3:3">
      <c r="C593" s="194"/>
    </row>
    <row r="594" customHeight="1" spans="3:3">
      <c r="C594" s="194"/>
    </row>
    <row r="595" customHeight="1" spans="3:3">
      <c r="C595" s="194"/>
    </row>
    <row r="596" customHeight="1" spans="3:3">
      <c r="C596" s="194"/>
    </row>
    <row r="597" customHeight="1" spans="3:3">
      <c r="C597" s="194"/>
    </row>
    <row r="598" customHeight="1" spans="3:3">
      <c r="C598" s="194"/>
    </row>
    <row r="599" customHeight="1" spans="3:3">
      <c r="C599" s="194"/>
    </row>
    <row r="600" customHeight="1" spans="3:3">
      <c r="C600" s="194"/>
    </row>
    <row r="601" customHeight="1" spans="3:3">
      <c r="C601" s="194"/>
    </row>
    <row r="602" customHeight="1" spans="2:8">
      <c r="B602" s="409"/>
      <c r="C602" s="410"/>
      <c r="D602" s="409"/>
      <c r="E602" s="409"/>
      <c r="F602" s="409"/>
      <c r="G602" s="409"/>
      <c r="H602" s="409"/>
    </row>
    <row r="603" customHeight="1" spans="3:3">
      <c r="C603" s="194"/>
    </row>
    <row r="604" customHeight="1" spans="3:3">
      <c r="C604" s="194"/>
    </row>
    <row r="605" customHeight="1" spans="3:3">
      <c r="C605" s="194"/>
    </row>
    <row r="606" customHeight="1" spans="3:3">
      <c r="C606" s="194"/>
    </row>
    <row r="607" customHeight="1" spans="3:3">
      <c r="C607" s="194"/>
    </row>
    <row r="608" customHeight="1" spans="3:3">
      <c r="C608" s="194"/>
    </row>
    <row r="609" customHeight="1" spans="3:3">
      <c r="C609" s="194"/>
    </row>
    <row r="610" customHeight="1" spans="3:3">
      <c r="C610" s="194"/>
    </row>
    <row r="611" customHeight="1" spans="3:3">
      <c r="C611" s="194"/>
    </row>
    <row r="612" customHeight="1" spans="3:3">
      <c r="C612" s="194"/>
    </row>
    <row r="613" customHeight="1" spans="3:3">
      <c r="C613" s="194"/>
    </row>
    <row r="614" customHeight="1" spans="3:3">
      <c r="C614" s="194"/>
    </row>
    <row r="615" customHeight="1" spans="3:3">
      <c r="C615" s="194"/>
    </row>
    <row r="616" customHeight="1" spans="3:3">
      <c r="C616" s="194"/>
    </row>
    <row r="617" customHeight="1" spans="3:3">
      <c r="C617" s="194"/>
    </row>
    <row r="618" customHeight="1" spans="3:3">
      <c r="C618" s="194"/>
    </row>
    <row r="619" customHeight="1" spans="2:8">
      <c r="B619" s="409"/>
      <c r="C619" s="410"/>
      <c r="D619" s="409"/>
      <c r="E619" s="409"/>
      <c r="F619" s="409"/>
      <c r="G619" s="409"/>
      <c r="H619" s="409"/>
    </row>
    <row r="620" customHeight="1" spans="2:8">
      <c r="B620" s="409"/>
      <c r="C620" s="410"/>
      <c r="D620" s="409"/>
      <c r="E620" s="409"/>
      <c r="F620" s="409"/>
      <c r="G620" s="409"/>
      <c r="H620" s="409"/>
    </row>
    <row r="621" customHeight="1" spans="2:8">
      <c r="B621" s="409"/>
      <c r="C621" s="410"/>
      <c r="D621" s="409"/>
      <c r="E621" s="409"/>
      <c r="F621" s="409"/>
      <c r="G621" s="409"/>
      <c r="H621" s="409"/>
    </row>
    <row r="622" customHeight="1" spans="2:8">
      <c r="B622" s="409"/>
      <c r="C622" s="410"/>
      <c r="D622" s="409"/>
      <c r="E622" s="409"/>
      <c r="F622" s="409"/>
      <c r="G622" s="409"/>
      <c r="H622" s="409"/>
    </row>
    <row r="623" customHeight="1" spans="2:8">
      <c r="B623" s="409"/>
      <c r="C623" s="410"/>
      <c r="D623" s="409"/>
      <c r="E623" s="409"/>
      <c r="F623" s="409"/>
      <c r="G623" s="409"/>
      <c r="H623" s="409"/>
    </row>
    <row r="624" customHeight="1" spans="2:8">
      <c r="B624" s="409"/>
      <c r="C624" s="410"/>
      <c r="D624" s="409"/>
      <c r="E624" s="409"/>
      <c r="F624" s="409"/>
      <c r="G624" s="409"/>
      <c r="H624" s="409"/>
    </row>
    <row r="625" customHeight="1" spans="2:8">
      <c r="B625" s="409"/>
      <c r="C625" s="410"/>
      <c r="D625" s="409"/>
      <c r="E625" s="409"/>
      <c r="F625" s="409"/>
      <c r="G625" s="409"/>
      <c r="H625" s="409"/>
    </row>
    <row r="626" customHeight="1" spans="2:8">
      <c r="B626" s="409"/>
      <c r="C626" s="410"/>
      <c r="D626" s="409"/>
      <c r="E626" s="409"/>
      <c r="F626" s="409"/>
      <c r="G626" s="409"/>
      <c r="H626" s="409"/>
    </row>
    <row r="627" customHeight="1" spans="2:8">
      <c r="B627" s="409"/>
      <c r="C627" s="410"/>
      <c r="D627" s="409"/>
      <c r="E627" s="409"/>
      <c r="F627" s="409"/>
      <c r="G627" s="409"/>
      <c r="H627" s="409"/>
    </row>
    <row r="628" customHeight="1" spans="2:8">
      <c r="B628" s="409"/>
      <c r="C628" s="410"/>
      <c r="D628" s="409"/>
      <c r="E628" s="409"/>
      <c r="F628" s="409"/>
      <c r="G628" s="409"/>
      <c r="H628" s="409"/>
    </row>
    <row r="629" customHeight="1" spans="2:8">
      <c r="B629" s="409"/>
      <c r="C629" s="410"/>
      <c r="D629" s="409"/>
      <c r="E629" s="409"/>
      <c r="F629" s="409"/>
      <c r="G629" s="409"/>
      <c r="H629" s="409"/>
    </row>
    <row r="630" customHeight="1" spans="2:8">
      <c r="B630" s="409"/>
      <c r="C630" s="410"/>
      <c r="D630" s="409"/>
      <c r="E630" s="409"/>
      <c r="F630" s="409"/>
      <c r="G630" s="409"/>
      <c r="H630" s="409"/>
    </row>
    <row r="631" customHeight="1" spans="2:8">
      <c r="B631" s="409"/>
      <c r="C631" s="410"/>
      <c r="D631" s="409"/>
      <c r="E631" s="409"/>
      <c r="F631" s="409"/>
      <c r="G631" s="409"/>
      <c r="H631" s="409"/>
    </row>
    <row r="632" customHeight="1" spans="2:8">
      <c r="B632" s="409"/>
      <c r="C632" s="410"/>
      <c r="D632" s="409"/>
      <c r="E632" s="409"/>
      <c r="F632" s="409"/>
      <c r="G632" s="409"/>
      <c r="H632" s="409"/>
    </row>
    <row r="633" customHeight="1" spans="2:8">
      <c r="B633" s="409"/>
      <c r="C633" s="410"/>
      <c r="D633" s="409"/>
      <c r="E633" s="409"/>
      <c r="F633" s="409"/>
      <c r="G633" s="409"/>
      <c r="H633" s="409"/>
    </row>
    <row r="634" customHeight="1" spans="2:8">
      <c r="B634" s="409"/>
      <c r="C634" s="410"/>
      <c r="D634" s="409"/>
      <c r="E634" s="409"/>
      <c r="F634" s="409"/>
      <c r="G634" s="409"/>
      <c r="H634" s="409"/>
    </row>
    <row r="635" customHeight="1" spans="2:8">
      <c r="B635" s="409"/>
      <c r="C635" s="410"/>
      <c r="D635" s="409"/>
      <c r="E635" s="409"/>
      <c r="F635" s="409"/>
      <c r="G635" s="409"/>
      <c r="H635" s="409"/>
    </row>
    <row r="636" customHeight="1" spans="2:8">
      <c r="B636" s="409"/>
      <c r="C636" s="410"/>
      <c r="D636" s="409"/>
      <c r="E636" s="409"/>
      <c r="F636" s="409"/>
      <c r="G636" s="409"/>
      <c r="H636" s="409"/>
    </row>
    <row r="637" customHeight="1" spans="2:8">
      <c r="B637" s="409"/>
      <c r="C637" s="410"/>
      <c r="D637" s="409"/>
      <c r="E637" s="409"/>
      <c r="F637" s="409"/>
      <c r="G637" s="409"/>
      <c r="H637" s="409"/>
    </row>
    <row r="638" customHeight="1" spans="2:8">
      <c r="B638" s="409"/>
      <c r="C638" s="410"/>
      <c r="D638" s="409"/>
      <c r="E638" s="409"/>
      <c r="F638" s="409"/>
      <c r="G638" s="409"/>
      <c r="H638" s="409"/>
    </row>
    <row r="639" customHeight="1" spans="2:8">
      <c r="B639" s="409"/>
      <c r="C639" s="410"/>
      <c r="D639" s="409"/>
      <c r="E639" s="409"/>
      <c r="F639" s="409"/>
      <c r="G639" s="409"/>
      <c r="H639" s="409"/>
    </row>
    <row r="640" customHeight="1" spans="2:8">
      <c r="B640" s="409"/>
      <c r="C640" s="410"/>
      <c r="D640" s="409"/>
      <c r="E640" s="409"/>
      <c r="F640" s="409"/>
      <c r="G640" s="409"/>
      <c r="H640" s="409"/>
    </row>
    <row r="641" customHeight="1" spans="2:8">
      <c r="B641" s="409"/>
      <c r="C641" s="410"/>
      <c r="D641" s="409"/>
      <c r="E641" s="409"/>
      <c r="F641" s="409"/>
      <c r="G641" s="409"/>
      <c r="H641" s="409"/>
    </row>
    <row r="642" customHeight="1" spans="2:8">
      <c r="B642" s="409"/>
      <c r="C642" s="410"/>
      <c r="D642" s="409"/>
      <c r="E642" s="409"/>
      <c r="F642" s="409"/>
      <c r="G642" s="409"/>
      <c r="H642" s="409"/>
    </row>
    <row r="643" customHeight="1" spans="2:8">
      <c r="B643" s="409"/>
      <c r="C643" s="410"/>
      <c r="D643" s="409"/>
      <c r="E643" s="409"/>
      <c r="F643" s="409"/>
      <c r="G643" s="409"/>
      <c r="H643" s="409"/>
    </row>
    <row r="644" customHeight="1" spans="2:8">
      <c r="B644" s="409"/>
      <c r="C644" s="410"/>
      <c r="D644" s="409"/>
      <c r="E644" s="409"/>
      <c r="F644" s="409"/>
      <c r="G644" s="409"/>
      <c r="H644" s="409"/>
    </row>
    <row r="645" customHeight="1" spans="2:8">
      <c r="B645" s="409"/>
      <c r="C645" s="410"/>
      <c r="D645" s="409"/>
      <c r="E645" s="409"/>
      <c r="F645" s="409"/>
      <c r="G645" s="409"/>
      <c r="H645" s="409"/>
    </row>
    <row r="646" customHeight="1" spans="2:8">
      <c r="B646" s="409"/>
      <c r="C646" s="410"/>
      <c r="D646" s="409"/>
      <c r="E646" s="409"/>
      <c r="F646" s="409"/>
      <c r="G646" s="409"/>
      <c r="H646" s="409"/>
    </row>
    <row r="647" customHeight="1" spans="2:8">
      <c r="B647" s="409"/>
      <c r="C647" s="410"/>
      <c r="D647" s="409"/>
      <c r="E647" s="409"/>
      <c r="F647" s="409"/>
      <c r="G647" s="409"/>
      <c r="H647" s="409"/>
    </row>
  </sheetData>
  <mergeCells count="238">
    <mergeCell ref="B2:I2"/>
    <mergeCell ref="B3:I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H13:J13"/>
    <mergeCell ref="B17:I17"/>
    <mergeCell ref="B18:I18"/>
    <mergeCell ref="B19:D19"/>
    <mergeCell ref="B20:D20"/>
    <mergeCell ref="B21:D21"/>
    <mergeCell ref="B22:D22"/>
    <mergeCell ref="B23:D23"/>
    <mergeCell ref="H24:J24"/>
    <mergeCell ref="B25:I25"/>
    <mergeCell ref="B26:I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H50:J50"/>
    <mergeCell ref="B51:I51"/>
    <mergeCell ref="B52:I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H76:J76"/>
    <mergeCell ref="B77:I77"/>
    <mergeCell ref="B78:I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H103:J103"/>
    <mergeCell ref="B104:I104"/>
    <mergeCell ref="B105:I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H130:J130"/>
    <mergeCell ref="B131:I131"/>
    <mergeCell ref="B132:I132"/>
    <mergeCell ref="B133:D133"/>
    <mergeCell ref="B134:D134"/>
    <mergeCell ref="B135:D135"/>
    <mergeCell ref="B136:D136"/>
    <mergeCell ref="B137:D137"/>
    <mergeCell ref="B138:D138"/>
    <mergeCell ref="B139:D139"/>
    <mergeCell ref="C140:D140"/>
    <mergeCell ref="B141:D141"/>
    <mergeCell ref="B142:D142"/>
    <mergeCell ref="B143:D143"/>
    <mergeCell ref="C144:D144"/>
    <mergeCell ref="B145:D145"/>
    <mergeCell ref="B146:D146"/>
    <mergeCell ref="H147:J147"/>
    <mergeCell ref="B150:I150"/>
    <mergeCell ref="B151:I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H165:J165"/>
    <mergeCell ref="B166:I166"/>
    <mergeCell ref="B167:I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H181:J181"/>
    <mergeCell ref="B185:I185"/>
    <mergeCell ref="B186:I186"/>
    <mergeCell ref="C187:D187"/>
    <mergeCell ref="E187:F187"/>
    <mergeCell ref="G187:H187"/>
    <mergeCell ref="H199:J199"/>
    <mergeCell ref="B200:I200"/>
    <mergeCell ref="B201:I201"/>
    <mergeCell ref="C202:D202"/>
    <mergeCell ref="E202:F202"/>
    <mergeCell ref="G202:H202"/>
    <mergeCell ref="H219:J219"/>
    <mergeCell ref="B222:I222"/>
    <mergeCell ref="B223:I223"/>
    <mergeCell ref="B224:D224"/>
    <mergeCell ref="B225:D225"/>
    <mergeCell ref="B226:D226"/>
    <mergeCell ref="B227:D227"/>
    <mergeCell ref="B228:D228"/>
    <mergeCell ref="B229:D229"/>
    <mergeCell ref="H230:J230"/>
    <mergeCell ref="G231:J231"/>
    <mergeCell ref="B234:I234"/>
    <mergeCell ref="B235:I235"/>
    <mergeCell ref="H245:J245"/>
    <mergeCell ref="B246:I246"/>
    <mergeCell ref="B247:I247"/>
    <mergeCell ref="H257:J257"/>
    <mergeCell ref="B261:I261"/>
    <mergeCell ref="B262:I262"/>
    <mergeCell ref="H272:J272"/>
    <mergeCell ref="A4:A5"/>
    <mergeCell ref="A19:A20"/>
    <mergeCell ref="A27:A28"/>
    <mergeCell ref="A51:A52"/>
    <mergeCell ref="A53:A54"/>
    <mergeCell ref="A79:A80"/>
    <mergeCell ref="A106:A107"/>
    <mergeCell ref="A133:A134"/>
    <mergeCell ref="A152:A153"/>
    <mergeCell ref="A168:A169"/>
    <mergeCell ref="A187:A189"/>
    <mergeCell ref="A202:A204"/>
    <mergeCell ref="A224:A225"/>
    <mergeCell ref="A236:A237"/>
    <mergeCell ref="A248:A249"/>
    <mergeCell ref="A263:A264"/>
    <mergeCell ref="J4:J5"/>
    <mergeCell ref="J19:J20"/>
    <mergeCell ref="J27:J28"/>
    <mergeCell ref="J51:J52"/>
    <mergeCell ref="J53:J54"/>
    <mergeCell ref="J79:J80"/>
    <mergeCell ref="J106:J107"/>
    <mergeCell ref="J133:J134"/>
    <mergeCell ref="J152:J153"/>
    <mergeCell ref="J168:J169"/>
    <mergeCell ref="J187:J189"/>
    <mergeCell ref="J202:J204"/>
    <mergeCell ref="J224:J225"/>
    <mergeCell ref="J236:J237"/>
    <mergeCell ref="J248:J249"/>
    <mergeCell ref="J263:J264"/>
  </mergeCells>
  <printOptions horizontalCentered="1"/>
  <pageMargins left="0.196850393700787" right="0.196850393700787" top="0.590551181102362" bottom="0.393700787401575" header="0.196850393700787" footer="0.196850393700787"/>
  <pageSetup paperSize="9" scale="64" firstPageNumber="36" orientation="portrait" useFirstPageNumber="1"/>
  <headerFooter alignWithMargins="0">
    <oddHeader>&amp;L&amp;"Times New Roman,Normal"&amp;14Agriculture&amp;R&amp;"Times New Roman,Normal"&amp;14الفلاحة </oddHeader>
    <oddFooter>&amp;C&amp;"Times New Roman,Normal"&amp;12&amp;P</oddFooter>
  </headerFooter>
  <rowBreaks count="13" manualBreakCount="13">
    <brk id="24" max="9" man="1"/>
    <brk id="50" max="9" man="1"/>
    <brk id="76" max="9" man="1"/>
    <brk id="103" max="9" man="1"/>
    <brk id="130" max="9" man="1"/>
    <brk id="165" max="9" man="1"/>
    <brk id="199" max="9" man="1"/>
    <brk id="221" max="9" man="1"/>
    <brk id="245" max="9" man="1"/>
    <brk id="321" max="7" man="1"/>
    <brk id="368" max="7" man="1"/>
    <brk id="432" max="7" man="1"/>
    <brk id="483" max="7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2"/>
  </sheetPr>
  <dimension ref="A1:J385"/>
  <sheetViews>
    <sheetView view="pageBreakPreview" zoomScale="77" zoomScaleNormal="100" topLeftCell="A27" workbookViewId="0">
      <selection activeCell="E38" sqref="E38"/>
    </sheetView>
  </sheetViews>
  <sheetFormatPr defaultColWidth="8.87619047619048" defaultRowHeight="12.75"/>
  <cols>
    <col min="1" max="1" width="18.752380952381" style="197" customWidth="1"/>
    <col min="2" max="2" width="15.247619047619" customWidth="1"/>
    <col min="3" max="3" width="14" customWidth="1"/>
    <col min="4" max="4" width="14.3714285714286" customWidth="1"/>
    <col min="5" max="5" width="16" customWidth="1"/>
    <col min="6" max="7" width="18.8761904761905" customWidth="1"/>
    <col min="8" max="8" width="13.6285714285714" customWidth="1"/>
    <col min="9" max="9" width="16.752380952381" style="197" customWidth="1"/>
    <col min="10" max="10" width="11" style="2" customWidth="1"/>
    <col min="11" max="248" width="11" customWidth="1"/>
  </cols>
  <sheetData>
    <row r="1" s="191" customFormat="1" ht="32.25" customHeight="1" spans="1:10">
      <c r="A1" s="463" t="s">
        <v>345</v>
      </c>
      <c r="B1" s="198"/>
      <c r="C1" s="199"/>
      <c r="D1" s="86"/>
      <c r="E1" s="87"/>
      <c r="F1" s="88"/>
      <c r="G1" s="88"/>
      <c r="H1" s="88"/>
      <c r="I1" s="153" t="s">
        <v>346</v>
      </c>
      <c r="J1" s="266"/>
    </row>
    <row r="2" ht="30" customHeight="1" spans="1:9">
      <c r="A2" s="90"/>
      <c r="B2" s="200" t="s">
        <v>64</v>
      </c>
      <c r="C2" s="200"/>
      <c r="D2" s="200"/>
      <c r="E2" s="200"/>
      <c r="F2" s="200"/>
      <c r="G2" s="200"/>
      <c r="H2" s="200"/>
      <c r="I2" s="267"/>
    </row>
    <row r="3" ht="30" customHeight="1" spans="1:9">
      <c r="A3" s="475" t="s">
        <v>66</v>
      </c>
      <c r="B3" s="116" t="s">
        <v>67</v>
      </c>
      <c r="C3" s="116"/>
      <c r="D3" s="116"/>
      <c r="E3" s="116"/>
      <c r="F3" s="116"/>
      <c r="G3" s="116"/>
      <c r="H3" s="116"/>
      <c r="I3" s="155" t="s">
        <v>347</v>
      </c>
    </row>
    <row r="4" ht="30" customHeight="1" spans="1:9">
      <c r="A4" s="201" t="s">
        <v>348</v>
      </c>
      <c r="B4" s="202"/>
      <c r="C4" s="203" t="s">
        <v>349</v>
      </c>
      <c r="D4" s="203"/>
      <c r="E4" s="203"/>
      <c r="F4" s="203" t="s">
        <v>350</v>
      </c>
      <c r="G4" s="204"/>
      <c r="H4" s="204"/>
      <c r="I4" s="268" t="s">
        <v>286</v>
      </c>
    </row>
    <row r="5" ht="30" customHeight="1" spans="1:9">
      <c r="A5" s="205"/>
      <c r="B5" s="205"/>
      <c r="C5" s="99" t="s">
        <v>351</v>
      </c>
      <c r="D5" s="99"/>
      <c r="E5" s="99"/>
      <c r="F5" s="206" t="s">
        <v>352</v>
      </c>
      <c r="G5" s="206"/>
      <c r="H5" s="206"/>
      <c r="I5" s="269"/>
    </row>
    <row r="6" ht="39.95" customHeight="1" spans="1:9">
      <c r="A6" s="476" t="s">
        <v>353</v>
      </c>
      <c r="B6" s="208"/>
      <c r="C6" s="209"/>
      <c r="D6" s="210">
        <v>5.61</v>
      </c>
      <c r="E6" s="111"/>
      <c r="F6" s="211">
        <v>41</v>
      </c>
      <c r="G6" s="212"/>
      <c r="H6" s="212"/>
      <c r="I6" s="270" t="s">
        <v>354</v>
      </c>
    </row>
    <row r="7" ht="39.95" customHeight="1" spans="1:9">
      <c r="A7" s="476" t="s">
        <v>118</v>
      </c>
      <c r="B7" s="208"/>
      <c r="C7" s="209"/>
      <c r="D7" s="210">
        <v>1.13</v>
      </c>
      <c r="E7" s="111"/>
      <c r="F7" s="211">
        <v>4</v>
      </c>
      <c r="G7" s="212"/>
      <c r="H7" s="212"/>
      <c r="I7" s="270" t="s">
        <v>111</v>
      </c>
    </row>
    <row r="8" ht="39.95" customHeight="1" spans="1:9">
      <c r="A8" s="476" t="s">
        <v>115</v>
      </c>
      <c r="B8" s="208"/>
      <c r="C8" s="209"/>
      <c r="D8" s="213">
        <v>9.94</v>
      </c>
      <c r="E8" s="214"/>
      <c r="F8" s="215">
        <v>18</v>
      </c>
      <c r="G8" s="212"/>
      <c r="H8" s="212"/>
      <c r="I8" s="271" t="s">
        <v>108</v>
      </c>
    </row>
    <row r="9" ht="39.95" customHeight="1" spans="1:9">
      <c r="A9" s="476" t="s">
        <v>116</v>
      </c>
      <c r="B9" s="208"/>
      <c r="C9" s="209"/>
      <c r="D9" s="216">
        <v>0</v>
      </c>
      <c r="E9" s="217"/>
      <c r="F9" s="216">
        <v>0</v>
      </c>
      <c r="G9" s="212"/>
      <c r="H9" s="212"/>
      <c r="I9" s="271" t="s">
        <v>109</v>
      </c>
    </row>
    <row r="10" ht="39.95" customHeight="1" spans="1:9">
      <c r="A10" s="476" t="s">
        <v>117</v>
      </c>
      <c r="B10" s="208"/>
      <c r="C10" s="209"/>
      <c r="D10" s="218">
        <v>2</v>
      </c>
      <c r="E10" s="219"/>
      <c r="F10" s="220">
        <v>1</v>
      </c>
      <c r="G10" s="221"/>
      <c r="H10" s="221"/>
      <c r="I10" s="271" t="s">
        <v>110</v>
      </c>
    </row>
    <row r="11" s="192" customFormat="1" ht="39.95" customHeight="1" spans="1:10">
      <c r="A11" s="222" t="s">
        <v>355</v>
      </c>
      <c r="B11" s="222"/>
      <c r="C11" s="222"/>
      <c r="D11" s="222"/>
      <c r="E11" s="222"/>
      <c r="F11" s="222"/>
      <c r="G11" s="223" t="s">
        <v>356</v>
      </c>
      <c r="H11" s="223"/>
      <c r="I11" s="223"/>
      <c r="J11" s="272"/>
    </row>
    <row r="12" ht="21" customHeight="1" spans="1:9">
      <c r="A12" s="224"/>
      <c r="B12" s="224"/>
      <c r="C12" s="224"/>
      <c r="D12" s="224"/>
      <c r="E12" s="224"/>
      <c r="F12" s="224"/>
      <c r="G12" s="164"/>
      <c r="H12" s="164"/>
      <c r="I12" s="164"/>
    </row>
    <row r="13" ht="39.95" customHeight="1" spans="1:9">
      <c r="A13" s="224"/>
      <c r="B13" s="224"/>
      <c r="C13" s="224"/>
      <c r="D13" s="224"/>
      <c r="E13" s="224"/>
      <c r="F13" s="224"/>
      <c r="G13" s="224"/>
      <c r="H13" s="224"/>
      <c r="I13" s="224"/>
    </row>
    <row r="14" ht="39.95" customHeight="1" spans="1:9">
      <c r="A14" s="90"/>
      <c r="B14" s="200" t="s">
        <v>68</v>
      </c>
      <c r="C14" s="200"/>
      <c r="D14" s="200"/>
      <c r="E14" s="200"/>
      <c r="F14" s="200"/>
      <c r="G14" s="200"/>
      <c r="H14" s="200"/>
      <c r="I14" s="267"/>
    </row>
    <row r="15" ht="30" customHeight="1" spans="1:9">
      <c r="A15" s="475" t="s">
        <v>357</v>
      </c>
      <c r="B15" s="116" t="s">
        <v>71</v>
      </c>
      <c r="C15" s="116"/>
      <c r="D15" s="116"/>
      <c r="E15" s="116"/>
      <c r="F15" s="116"/>
      <c r="G15" s="116"/>
      <c r="H15" s="116"/>
      <c r="I15" s="155" t="s">
        <v>69</v>
      </c>
    </row>
    <row r="16" ht="30" customHeight="1" spans="1:9">
      <c r="A16" s="201" t="s">
        <v>348</v>
      </c>
      <c r="B16" s="201"/>
      <c r="C16" s="225"/>
      <c r="D16" s="226" t="s">
        <v>358</v>
      </c>
      <c r="E16" s="226"/>
      <c r="F16" s="226" t="s">
        <v>359</v>
      </c>
      <c r="G16" s="226"/>
      <c r="H16" s="204"/>
      <c r="I16" s="268" t="s">
        <v>286</v>
      </c>
    </row>
    <row r="17" ht="30" customHeight="1" spans="1:9">
      <c r="A17" s="205"/>
      <c r="B17" s="205"/>
      <c r="C17" s="227"/>
      <c r="D17" s="228" t="s">
        <v>360</v>
      </c>
      <c r="E17" s="228"/>
      <c r="F17" s="228" t="s">
        <v>361</v>
      </c>
      <c r="G17" s="228"/>
      <c r="H17" s="206"/>
      <c r="I17" s="269"/>
    </row>
    <row r="18" ht="30" customHeight="1" spans="1:10">
      <c r="A18" s="476" t="s">
        <v>353</v>
      </c>
      <c r="B18" s="208"/>
      <c r="C18" s="111"/>
      <c r="D18" s="229">
        <v>477</v>
      </c>
      <c r="E18" s="229"/>
      <c r="F18" s="229">
        <v>7626</v>
      </c>
      <c r="G18" s="229"/>
      <c r="H18" s="215"/>
      <c r="I18" s="270" t="s">
        <v>354</v>
      </c>
      <c r="J18" s="273"/>
    </row>
    <row r="19" ht="39.95" customHeight="1" spans="1:10">
      <c r="A19" s="476" t="s">
        <v>118</v>
      </c>
      <c r="B19" s="208"/>
      <c r="C19" s="111"/>
      <c r="D19" s="230">
        <v>895</v>
      </c>
      <c r="E19" s="230"/>
      <c r="F19" s="230">
        <v>50113</v>
      </c>
      <c r="G19" s="230"/>
      <c r="H19" s="215"/>
      <c r="I19" s="270" t="s">
        <v>111</v>
      </c>
      <c r="J19" s="274"/>
    </row>
    <row r="20" ht="39.95" customHeight="1" spans="1:10">
      <c r="A20" s="476" t="s">
        <v>115</v>
      </c>
      <c r="B20" s="208"/>
      <c r="C20" s="111"/>
      <c r="D20" s="230">
        <v>273.4</v>
      </c>
      <c r="E20" s="230"/>
      <c r="F20" s="230">
        <v>40694.1</v>
      </c>
      <c r="G20" s="230"/>
      <c r="H20" s="215"/>
      <c r="I20" s="271" t="s">
        <v>108</v>
      </c>
      <c r="J20" s="275"/>
    </row>
    <row r="21" ht="39.95" customHeight="1" spans="1:10">
      <c r="A21" s="476" t="s">
        <v>117</v>
      </c>
      <c r="B21" s="208"/>
      <c r="C21" s="111"/>
      <c r="D21" s="230">
        <v>159</v>
      </c>
      <c r="E21" s="230"/>
      <c r="F21" s="230">
        <v>37770</v>
      </c>
      <c r="G21" s="230"/>
      <c r="H21" s="215"/>
      <c r="I21" s="271" t="s">
        <v>110</v>
      </c>
      <c r="J21" s="276"/>
    </row>
    <row r="22" ht="39.95" customHeight="1" spans="1:10">
      <c r="A22" s="477" t="s">
        <v>119</v>
      </c>
      <c r="B22" s="232"/>
      <c r="C22" s="233"/>
      <c r="D22" s="234">
        <f>SUM(D18:D21)</f>
        <v>1804.4</v>
      </c>
      <c r="E22" s="234"/>
      <c r="F22" s="234">
        <f>SUM(F18:F21)</f>
        <v>136203.1</v>
      </c>
      <c r="G22" s="234"/>
      <c r="H22" s="235"/>
      <c r="I22" s="277" t="s">
        <v>112</v>
      </c>
      <c r="J22" s="278"/>
    </row>
    <row r="23" ht="39.95" customHeight="1" spans="1:10">
      <c r="A23" s="236" t="s">
        <v>331</v>
      </c>
      <c r="B23" s="237"/>
      <c r="C23" s="237"/>
      <c r="D23" s="238"/>
      <c r="E23" s="238"/>
      <c r="F23" s="237"/>
      <c r="G23" s="237"/>
      <c r="H23" s="237"/>
      <c r="I23" s="279" t="s">
        <v>332</v>
      </c>
      <c r="J23" s="280"/>
    </row>
    <row r="24" s="193" customFormat="1" ht="15.75" spans="1:9">
      <c r="A24" s="239"/>
      <c r="B24" s="239"/>
      <c r="C24" s="239"/>
      <c r="D24" s="239"/>
      <c r="E24" s="239"/>
      <c r="F24" s="239"/>
      <c r="G24" s="239"/>
      <c r="H24" s="239"/>
      <c r="I24" s="239"/>
    </row>
    <row r="25" ht="39.95" customHeight="1" spans="1:9">
      <c r="A25" s="239"/>
      <c r="B25" s="239"/>
      <c r="C25" s="239"/>
      <c r="D25" s="239"/>
      <c r="E25" s="239"/>
      <c r="F25" s="239"/>
      <c r="G25" s="239"/>
      <c r="H25" s="239"/>
      <c r="I25" s="239"/>
    </row>
    <row r="26" ht="39.95" customHeight="1" spans="1:9">
      <c r="A26" s="130"/>
      <c r="B26" s="240" t="s">
        <v>72</v>
      </c>
      <c r="C26" s="240"/>
      <c r="D26" s="240"/>
      <c r="E26" s="240"/>
      <c r="F26" s="240"/>
      <c r="G26" s="240"/>
      <c r="H26" s="240"/>
      <c r="I26" s="130"/>
    </row>
    <row r="27" ht="30" customHeight="1" spans="1:9">
      <c r="A27" s="475" t="s">
        <v>362</v>
      </c>
      <c r="B27" s="93" t="s">
        <v>75</v>
      </c>
      <c r="C27" s="93"/>
      <c r="D27" s="93"/>
      <c r="E27" s="93"/>
      <c r="F27" s="93"/>
      <c r="G27" s="93"/>
      <c r="H27" s="93"/>
      <c r="I27" s="281" t="s">
        <v>73</v>
      </c>
    </row>
    <row r="28" ht="30" customHeight="1" spans="1:10">
      <c r="A28" s="478" t="s">
        <v>282</v>
      </c>
      <c r="B28" s="241" t="s">
        <v>363</v>
      </c>
      <c r="C28" s="241" t="s">
        <v>364</v>
      </c>
      <c r="D28" s="241" t="s">
        <v>365</v>
      </c>
      <c r="E28" s="241" t="s">
        <v>366</v>
      </c>
      <c r="F28" s="241" t="s">
        <v>367</v>
      </c>
      <c r="G28" s="242" t="s">
        <v>132</v>
      </c>
      <c r="H28" s="242" t="s">
        <v>112</v>
      </c>
      <c r="I28" s="268" t="s">
        <v>286</v>
      </c>
      <c r="J28" s="282"/>
    </row>
    <row r="29" ht="30" customHeight="1" spans="1:10">
      <c r="A29" s="63"/>
      <c r="B29" s="243" t="s">
        <v>368</v>
      </c>
      <c r="C29" s="243" t="s">
        <v>369</v>
      </c>
      <c r="D29" s="243" t="s">
        <v>370</v>
      </c>
      <c r="E29" s="244" t="s">
        <v>371</v>
      </c>
      <c r="F29" s="244" t="s">
        <v>372</v>
      </c>
      <c r="G29" s="243" t="s">
        <v>280</v>
      </c>
      <c r="H29" s="243" t="s">
        <v>119</v>
      </c>
      <c r="I29" s="269"/>
      <c r="J29" s="282"/>
    </row>
    <row r="30" ht="30" customHeight="1" spans="1:10">
      <c r="A30" s="245" t="s">
        <v>373</v>
      </c>
      <c r="B30" s="246" t="s">
        <v>125</v>
      </c>
      <c r="C30" s="246" t="s">
        <v>125</v>
      </c>
      <c r="D30" s="246" t="s">
        <v>125</v>
      </c>
      <c r="E30" s="246" t="s">
        <v>125</v>
      </c>
      <c r="F30" s="246">
        <v>1405</v>
      </c>
      <c r="G30" s="246">
        <v>198</v>
      </c>
      <c r="H30" s="247">
        <f>G30+F30</f>
        <v>1603</v>
      </c>
      <c r="I30" s="283" t="s">
        <v>374</v>
      </c>
      <c r="J30" s="284"/>
    </row>
    <row r="31" ht="39.95" customHeight="1" spans="1:10">
      <c r="A31" s="245" t="s">
        <v>115</v>
      </c>
      <c r="B31" s="246">
        <v>23294</v>
      </c>
      <c r="C31" s="246" t="s">
        <v>125</v>
      </c>
      <c r="D31" s="246" t="s">
        <v>125</v>
      </c>
      <c r="E31" s="246">
        <v>6425</v>
      </c>
      <c r="F31" s="246">
        <v>17088</v>
      </c>
      <c r="G31" s="246">
        <v>430</v>
      </c>
      <c r="H31" s="247">
        <f>G31+F31+E31+B31</f>
        <v>47237</v>
      </c>
      <c r="I31" s="283" t="s">
        <v>108</v>
      </c>
      <c r="J31" s="285"/>
    </row>
    <row r="32" ht="39.95" customHeight="1" spans="1:10">
      <c r="A32" s="245" t="s">
        <v>375</v>
      </c>
      <c r="B32" s="246">
        <v>6765</v>
      </c>
      <c r="C32" s="246" t="s">
        <v>125</v>
      </c>
      <c r="D32" s="246" t="s">
        <v>125</v>
      </c>
      <c r="E32" s="246">
        <v>1609.76</v>
      </c>
      <c r="F32" s="246">
        <v>31809</v>
      </c>
      <c r="G32" s="246">
        <v>10616</v>
      </c>
      <c r="H32" s="247">
        <f>G32+F32+E32+B32</f>
        <v>50799.76</v>
      </c>
      <c r="I32" s="283" t="s">
        <v>376</v>
      </c>
      <c r="J32" s="285"/>
    </row>
    <row r="33" ht="39.95" customHeight="1" spans="1:10">
      <c r="A33" s="477" t="s">
        <v>119</v>
      </c>
      <c r="B33" s="248">
        <f>SUM(B30:B32)</f>
        <v>30059</v>
      </c>
      <c r="C33" s="248">
        <f>SUM(C30:C32)</f>
        <v>0</v>
      </c>
      <c r="D33" s="248" t="s">
        <v>125</v>
      </c>
      <c r="E33" s="248">
        <f>SUM(E30:E32)</f>
        <v>8034.76</v>
      </c>
      <c r="F33" s="248">
        <f>SUM(F30:F32)</f>
        <v>50302</v>
      </c>
      <c r="G33" s="248">
        <f>SUM(G30:G32)</f>
        <v>11244</v>
      </c>
      <c r="H33" s="248">
        <f>SUM(H30:H32)</f>
        <v>99639.76</v>
      </c>
      <c r="I33" s="277" t="s">
        <v>112</v>
      </c>
      <c r="J33" s="285"/>
    </row>
    <row r="34" s="192" customFormat="1" ht="39.95" customHeight="1" spans="1:10">
      <c r="A34" s="222" t="s">
        <v>355</v>
      </c>
      <c r="B34" s="222"/>
      <c r="C34" s="222"/>
      <c r="D34" s="222"/>
      <c r="E34" s="222"/>
      <c r="F34" s="222"/>
      <c r="G34" s="223" t="s">
        <v>356</v>
      </c>
      <c r="H34" s="223"/>
      <c r="I34" s="223"/>
      <c r="J34" s="286"/>
    </row>
    <row r="35" ht="39.95" customHeight="1" spans="1:10">
      <c r="A35" s="249"/>
      <c r="B35" s="200" t="s">
        <v>76</v>
      </c>
      <c r="C35" s="200"/>
      <c r="D35" s="200"/>
      <c r="E35" s="200"/>
      <c r="F35" s="200"/>
      <c r="G35" s="200"/>
      <c r="H35" s="200"/>
      <c r="I35" s="249"/>
      <c r="J35" s="285"/>
    </row>
    <row r="36" ht="39.95" customHeight="1" spans="1:10">
      <c r="A36" s="166" t="s">
        <v>377</v>
      </c>
      <c r="B36" s="250" t="s">
        <v>79</v>
      </c>
      <c r="C36" s="250"/>
      <c r="D36" s="250"/>
      <c r="E36" s="250"/>
      <c r="F36" s="250"/>
      <c r="G36" s="250"/>
      <c r="H36" s="250"/>
      <c r="I36" s="166" t="s">
        <v>378</v>
      </c>
      <c r="J36" s="280"/>
    </row>
    <row r="37" ht="39.95" customHeight="1" spans="1:10">
      <c r="A37" s="66" t="s">
        <v>282</v>
      </c>
      <c r="B37" s="66"/>
      <c r="C37" s="251"/>
      <c r="D37" s="251"/>
      <c r="E37" s="33" t="s">
        <v>379</v>
      </c>
      <c r="F37" s="142"/>
      <c r="G37" s="33"/>
      <c r="H37" s="142"/>
      <c r="I37" s="268" t="s">
        <v>286</v>
      </c>
      <c r="J37" s="280"/>
    </row>
    <row r="38" ht="21" customHeight="1" spans="1:10">
      <c r="A38" s="68"/>
      <c r="B38" s="68"/>
      <c r="C38" s="252"/>
      <c r="D38" s="252"/>
      <c r="E38" s="69" t="s">
        <v>380</v>
      </c>
      <c r="F38" s="121"/>
      <c r="G38" s="69"/>
      <c r="H38" s="121"/>
      <c r="I38" s="269"/>
      <c r="J38" s="287"/>
    </row>
    <row r="39" s="194" customFormat="1" ht="30" customHeight="1" spans="1:9">
      <c r="A39" s="253" t="s">
        <v>381</v>
      </c>
      <c r="B39" s="254"/>
      <c r="C39" s="224"/>
      <c r="D39" s="224"/>
      <c r="E39" s="74">
        <v>29537</v>
      </c>
      <c r="F39" s="142"/>
      <c r="G39" s="254"/>
      <c r="H39" s="103"/>
      <c r="I39" s="164" t="s">
        <v>382</v>
      </c>
    </row>
    <row r="40" s="194" customFormat="1" ht="30" customHeight="1" spans="1:9">
      <c r="A40" s="253" t="s">
        <v>324</v>
      </c>
      <c r="B40" s="254"/>
      <c r="C40" s="224"/>
      <c r="D40" s="224"/>
      <c r="E40" s="74">
        <v>22836</v>
      </c>
      <c r="F40" s="142"/>
      <c r="G40" s="254"/>
      <c r="H40" s="103"/>
      <c r="I40" s="164" t="s">
        <v>383</v>
      </c>
    </row>
    <row r="41" s="194" customFormat="1" ht="30" customHeight="1" spans="1:9">
      <c r="A41" s="253" t="s">
        <v>118</v>
      </c>
      <c r="B41" s="254"/>
      <c r="C41" s="224"/>
      <c r="D41" s="224"/>
      <c r="E41" s="211">
        <v>27309</v>
      </c>
      <c r="F41" s="142"/>
      <c r="G41" s="254"/>
      <c r="H41" s="103"/>
      <c r="I41" s="164" t="s">
        <v>111</v>
      </c>
    </row>
    <row r="42" s="194" customFormat="1" ht="30" customHeight="1" spans="1:9">
      <c r="A42" s="253" t="s">
        <v>384</v>
      </c>
      <c r="B42" s="254"/>
      <c r="C42" s="224"/>
      <c r="D42" s="224"/>
      <c r="E42" s="211">
        <v>25379</v>
      </c>
      <c r="F42" s="142"/>
      <c r="G42" s="254"/>
      <c r="H42" s="103"/>
      <c r="I42" s="164" t="s">
        <v>385</v>
      </c>
    </row>
    <row r="43" s="195" customFormat="1" ht="30" customHeight="1" spans="1:9">
      <c r="A43" s="253" t="s">
        <v>386</v>
      </c>
      <c r="B43" s="254"/>
      <c r="C43" s="224"/>
      <c r="D43" s="224"/>
      <c r="E43" s="211">
        <v>28316</v>
      </c>
      <c r="F43" s="142"/>
      <c r="G43" s="254"/>
      <c r="H43" s="103"/>
      <c r="I43" s="164" t="s">
        <v>387</v>
      </c>
    </row>
    <row r="44" s="195" customFormat="1" ht="30" customHeight="1" spans="1:9">
      <c r="A44" s="253" t="s">
        <v>388</v>
      </c>
      <c r="B44" s="254"/>
      <c r="C44" s="224"/>
      <c r="D44" s="224"/>
      <c r="E44" s="211">
        <v>67352</v>
      </c>
      <c r="F44" s="142"/>
      <c r="G44" s="254"/>
      <c r="H44" s="103"/>
      <c r="I44" s="164" t="s">
        <v>389</v>
      </c>
    </row>
    <row r="45" s="195" customFormat="1" ht="30" customHeight="1" spans="1:9">
      <c r="A45" s="253" t="s">
        <v>390</v>
      </c>
      <c r="B45" s="254"/>
      <c r="C45" s="224"/>
      <c r="D45" s="224"/>
      <c r="E45" s="211">
        <v>55699</v>
      </c>
      <c r="F45" s="142"/>
      <c r="G45" s="254"/>
      <c r="H45" s="103"/>
      <c r="I45" s="164" t="s">
        <v>391</v>
      </c>
    </row>
    <row r="46" s="195" customFormat="1" ht="30" customHeight="1" spans="1:9">
      <c r="A46" s="253" t="s">
        <v>392</v>
      </c>
      <c r="B46" s="254"/>
      <c r="C46" s="224"/>
      <c r="D46" s="224"/>
      <c r="E46" s="211">
        <v>71178</v>
      </c>
      <c r="F46" s="142"/>
      <c r="G46" s="254"/>
      <c r="H46" s="103"/>
      <c r="I46" s="164" t="s">
        <v>393</v>
      </c>
    </row>
    <row r="47" s="194" customFormat="1" ht="27.6" customHeight="1" spans="1:10">
      <c r="A47" s="476" t="s">
        <v>115</v>
      </c>
      <c r="B47" s="254"/>
      <c r="C47" s="224"/>
      <c r="D47" s="224"/>
      <c r="E47" s="211">
        <v>55466</v>
      </c>
      <c r="F47" s="142"/>
      <c r="G47" s="254"/>
      <c r="H47" s="103"/>
      <c r="I47" s="271" t="s">
        <v>108</v>
      </c>
      <c r="J47" s="207"/>
    </row>
    <row r="48" s="194" customFormat="1" ht="27.6" customHeight="1" spans="1:9">
      <c r="A48" s="476" t="s">
        <v>116</v>
      </c>
      <c r="B48" s="254"/>
      <c r="C48" s="224"/>
      <c r="D48" s="224"/>
      <c r="E48" s="211">
        <v>3102</v>
      </c>
      <c r="F48" s="142"/>
      <c r="G48" s="254"/>
      <c r="H48" s="103"/>
      <c r="I48" s="271" t="s">
        <v>109</v>
      </c>
    </row>
    <row r="49" s="194" customFormat="1" ht="27.6" customHeight="1" spans="1:9">
      <c r="A49" s="476" t="s">
        <v>117</v>
      </c>
      <c r="B49" s="254"/>
      <c r="C49" s="224"/>
      <c r="D49" s="224"/>
      <c r="E49" s="211">
        <v>31953</v>
      </c>
      <c r="F49" s="142"/>
      <c r="G49" s="254"/>
      <c r="H49" s="103"/>
      <c r="I49" s="271" t="s">
        <v>110</v>
      </c>
    </row>
    <row r="50" s="196" customFormat="1" ht="30.75" customHeight="1" spans="1:9">
      <c r="A50" s="222" t="s">
        <v>394</v>
      </c>
      <c r="B50" s="222"/>
      <c r="C50" s="222"/>
      <c r="D50" s="222"/>
      <c r="E50" s="222"/>
      <c r="F50" s="222"/>
      <c r="G50" s="223" t="s">
        <v>356</v>
      </c>
      <c r="H50" s="223"/>
      <c r="I50" s="223"/>
    </row>
    <row r="51" s="194" customFormat="1" ht="30.75" customHeight="1" spans="1:9">
      <c r="A51" s="224"/>
      <c r="B51" s="224"/>
      <c r="C51" s="224"/>
      <c r="D51" s="224"/>
      <c r="E51" s="224"/>
      <c r="F51" s="224"/>
      <c r="G51" s="164"/>
      <c r="H51" s="164"/>
      <c r="I51" s="164"/>
    </row>
    <row r="52" ht="33.75" customHeight="1" spans="1:9">
      <c r="A52" s="90"/>
      <c r="B52" s="91" t="s">
        <v>80</v>
      </c>
      <c r="C52" s="91"/>
      <c r="D52" s="91"/>
      <c r="E52" s="91"/>
      <c r="F52" s="91"/>
      <c r="G52" s="91"/>
      <c r="H52" s="91"/>
      <c r="I52" s="288"/>
    </row>
    <row r="53" ht="36" customHeight="1" spans="1:9">
      <c r="A53" s="475" t="s">
        <v>395</v>
      </c>
      <c r="B53" s="116" t="s">
        <v>396</v>
      </c>
      <c r="C53" s="116"/>
      <c r="D53" s="116"/>
      <c r="E53" s="116"/>
      <c r="F53" s="116"/>
      <c r="G53" s="116"/>
      <c r="H53" s="116"/>
      <c r="I53" s="169" t="s">
        <v>397</v>
      </c>
    </row>
    <row r="54" ht="30" customHeight="1" spans="1:9">
      <c r="A54" s="94" t="s">
        <v>398</v>
      </c>
      <c r="B54" s="134" t="s">
        <v>354</v>
      </c>
      <c r="C54" s="134"/>
      <c r="D54" s="255" t="s">
        <v>111</v>
      </c>
      <c r="E54" s="256" t="s">
        <v>108</v>
      </c>
      <c r="F54" s="256" t="s">
        <v>109</v>
      </c>
      <c r="G54" s="256" t="s">
        <v>110</v>
      </c>
      <c r="H54" s="241" t="s">
        <v>112</v>
      </c>
      <c r="I54" s="156" t="s">
        <v>399</v>
      </c>
    </row>
    <row r="55" ht="30" customHeight="1" spans="1:9">
      <c r="A55" s="68"/>
      <c r="B55" s="257" t="s">
        <v>353</v>
      </c>
      <c r="C55" s="257"/>
      <c r="D55" s="99" t="s">
        <v>118</v>
      </c>
      <c r="E55" s="479" t="s">
        <v>115</v>
      </c>
      <c r="F55" s="479" t="s">
        <v>116</v>
      </c>
      <c r="G55" s="479" t="s">
        <v>117</v>
      </c>
      <c r="H55" s="137" t="s">
        <v>119</v>
      </c>
      <c r="I55" s="157"/>
    </row>
    <row r="56" ht="39.95" customHeight="1" spans="1:9">
      <c r="A56" s="167" t="s">
        <v>400</v>
      </c>
      <c r="B56" s="258" t="s">
        <v>125</v>
      </c>
      <c r="C56" s="258"/>
      <c r="D56" s="43" t="s">
        <v>125</v>
      </c>
      <c r="E56" s="259" t="s">
        <v>125</v>
      </c>
      <c r="F56" s="259" t="s">
        <v>125</v>
      </c>
      <c r="G56" s="259" t="s">
        <v>125</v>
      </c>
      <c r="H56" s="259" t="s">
        <v>125</v>
      </c>
      <c r="I56" s="167" t="s">
        <v>401</v>
      </c>
    </row>
    <row r="57" ht="39.95" customHeight="1" spans="1:9">
      <c r="A57" s="167" t="s">
        <v>402</v>
      </c>
      <c r="B57" s="260">
        <v>14712292.53</v>
      </c>
      <c r="C57" s="260"/>
      <c r="D57" s="112">
        <v>22652673.46</v>
      </c>
      <c r="E57" s="259" t="s">
        <v>125</v>
      </c>
      <c r="F57" s="261" t="s">
        <v>125</v>
      </c>
      <c r="G57" s="261" t="s">
        <v>125</v>
      </c>
      <c r="H57" s="259" t="s">
        <v>125</v>
      </c>
      <c r="I57" s="167" t="s">
        <v>403</v>
      </c>
    </row>
    <row r="58" s="192" customFormat="1" ht="30.75" customHeight="1" spans="1:10">
      <c r="A58" s="262" t="s">
        <v>355</v>
      </c>
      <c r="B58" s="262"/>
      <c r="C58" s="262"/>
      <c r="D58" s="262"/>
      <c r="E58" s="262"/>
      <c r="F58" s="262"/>
      <c r="G58" s="223" t="s">
        <v>356</v>
      </c>
      <c r="H58" s="223"/>
      <c r="I58" s="223"/>
      <c r="J58" s="272"/>
    </row>
    <row r="59" ht="15.75" spans="1:9">
      <c r="A59" s="263"/>
      <c r="B59" s="8"/>
      <c r="C59" s="8"/>
      <c r="D59" s="8"/>
      <c r="E59" s="8"/>
      <c r="F59" s="8"/>
      <c r="G59" s="8"/>
      <c r="H59" s="8"/>
      <c r="I59" s="264"/>
    </row>
    <row r="60" spans="1:9">
      <c r="A60" s="264"/>
      <c r="B60" s="8"/>
      <c r="C60" s="8"/>
      <c r="D60" s="8"/>
      <c r="E60" s="8"/>
      <c r="F60" s="8"/>
      <c r="G60" s="8"/>
      <c r="H60" s="8"/>
      <c r="I60" s="264"/>
    </row>
    <row r="61" spans="1:9">
      <c r="A61" s="265"/>
      <c r="B61" s="2"/>
      <c r="C61" s="2"/>
      <c r="D61" s="2"/>
      <c r="E61" s="2"/>
      <c r="F61" s="2"/>
      <c r="G61" s="2"/>
      <c r="H61" s="2"/>
      <c r="I61" s="265"/>
    </row>
    <row r="62" spans="1:9">
      <c r="A62" s="265"/>
      <c r="B62" s="2"/>
      <c r="C62" s="2"/>
      <c r="D62" s="2"/>
      <c r="E62" s="2"/>
      <c r="F62" s="2"/>
      <c r="G62" s="2"/>
      <c r="H62" s="2"/>
      <c r="I62" s="265"/>
    </row>
    <row r="63" spans="1:9">
      <c r="A63" s="265"/>
      <c r="B63" s="2"/>
      <c r="C63" s="2"/>
      <c r="D63" s="2"/>
      <c r="E63" s="2"/>
      <c r="F63" s="2"/>
      <c r="G63" s="2"/>
      <c r="H63" s="2"/>
      <c r="I63" s="265"/>
    </row>
    <row r="64" spans="1:9">
      <c r="A64" s="265"/>
      <c r="B64" s="2"/>
      <c r="C64" s="2"/>
      <c r="D64" s="2"/>
      <c r="E64" s="2"/>
      <c r="F64" s="2"/>
      <c r="G64" s="2"/>
      <c r="H64" s="2"/>
      <c r="I64" s="265"/>
    </row>
    <row r="65" spans="1:9">
      <c r="A65" s="265"/>
      <c r="B65" s="2"/>
      <c r="C65" s="2"/>
      <c r="D65" s="2"/>
      <c r="E65" s="2"/>
      <c r="F65" s="2"/>
      <c r="G65" s="2"/>
      <c r="H65" s="2"/>
      <c r="I65" s="265"/>
    </row>
    <row r="66" spans="1:9">
      <c r="A66" s="265"/>
      <c r="B66" s="2"/>
      <c r="C66" s="2"/>
      <c r="D66" s="2"/>
      <c r="E66" s="2"/>
      <c r="F66" s="2"/>
      <c r="G66" s="2"/>
      <c r="H66" s="2"/>
      <c r="I66" s="265"/>
    </row>
    <row r="67" spans="1:9">
      <c r="A67" s="265"/>
      <c r="B67" s="2"/>
      <c r="C67" s="2"/>
      <c r="D67" s="2"/>
      <c r="E67" s="2"/>
      <c r="F67" s="2"/>
      <c r="G67" s="2"/>
      <c r="H67" s="2"/>
      <c r="I67" s="265"/>
    </row>
    <row r="68" spans="1:9">
      <c r="A68" s="265"/>
      <c r="B68" s="2"/>
      <c r="C68" s="2"/>
      <c r="D68" s="2"/>
      <c r="E68" s="2"/>
      <c r="F68" s="2"/>
      <c r="G68" s="2"/>
      <c r="H68" s="2"/>
      <c r="I68" s="265"/>
    </row>
    <row r="69" spans="1:9">
      <c r="A69" s="265"/>
      <c r="B69" s="2"/>
      <c r="C69" s="2"/>
      <c r="D69" s="2"/>
      <c r="E69" s="2"/>
      <c r="F69" s="2"/>
      <c r="G69" s="2"/>
      <c r="H69" s="2"/>
      <c r="I69" s="265"/>
    </row>
    <row r="70" spans="1:9">
      <c r="A70" s="265"/>
      <c r="B70" s="2"/>
      <c r="C70" s="2"/>
      <c r="D70" s="2"/>
      <c r="E70" s="2"/>
      <c r="F70" s="2"/>
      <c r="G70" s="2"/>
      <c r="H70" s="2"/>
      <c r="I70" s="265"/>
    </row>
    <row r="71" spans="1:9">
      <c r="A71" s="265"/>
      <c r="B71" s="2"/>
      <c r="C71" s="2"/>
      <c r="D71" s="2"/>
      <c r="E71" s="2"/>
      <c r="F71" s="2"/>
      <c r="G71" s="2"/>
      <c r="H71" s="2"/>
      <c r="I71" s="265"/>
    </row>
    <row r="72" spans="1:9">
      <c r="A72" s="265"/>
      <c r="B72" s="2"/>
      <c r="C72" s="2"/>
      <c r="D72" s="2"/>
      <c r="E72" s="2"/>
      <c r="F72" s="2"/>
      <c r="G72" s="2"/>
      <c r="H72" s="2"/>
      <c r="I72" s="265"/>
    </row>
    <row r="73" spans="1:9">
      <c r="A73" s="265"/>
      <c r="B73" s="2"/>
      <c r="C73" s="2"/>
      <c r="D73" s="2"/>
      <c r="E73" s="2"/>
      <c r="F73" s="2"/>
      <c r="G73" s="2"/>
      <c r="H73" s="2"/>
      <c r="I73" s="265"/>
    </row>
    <row r="74" spans="1:9">
      <c r="A74" s="265"/>
      <c r="B74" s="2"/>
      <c r="C74" s="2"/>
      <c r="D74" s="2"/>
      <c r="E74" s="2"/>
      <c r="F74" s="2"/>
      <c r="G74" s="2"/>
      <c r="H74" s="2"/>
      <c r="I74" s="265"/>
    </row>
    <row r="75" spans="1:9">
      <c r="A75" s="265"/>
      <c r="B75" s="2"/>
      <c r="C75" s="2"/>
      <c r="D75" s="2"/>
      <c r="E75" s="2"/>
      <c r="F75" s="2"/>
      <c r="G75" s="2"/>
      <c r="H75" s="2"/>
      <c r="I75" s="265"/>
    </row>
    <row r="76" spans="1:9">
      <c r="A76" s="265"/>
      <c r="B76" s="2"/>
      <c r="C76" s="2"/>
      <c r="D76" s="2"/>
      <c r="E76" s="2"/>
      <c r="F76" s="2"/>
      <c r="G76" s="2"/>
      <c r="H76" s="2"/>
      <c r="I76" s="265"/>
    </row>
    <row r="77" spans="1:9">
      <c r="A77" s="265"/>
      <c r="B77" s="2"/>
      <c r="C77" s="2"/>
      <c r="D77" s="2"/>
      <c r="E77" s="2"/>
      <c r="F77" s="2"/>
      <c r="G77" s="2"/>
      <c r="H77" s="2"/>
      <c r="I77" s="265"/>
    </row>
    <row r="78" spans="1:9">
      <c r="A78" s="265"/>
      <c r="B78" s="2"/>
      <c r="C78" s="2"/>
      <c r="D78" s="2"/>
      <c r="E78" s="2"/>
      <c r="F78" s="2"/>
      <c r="G78" s="2"/>
      <c r="H78" s="2"/>
      <c r="I78" s="265"/>
    </row>
    <row r="79" spans="1:9">
      <c r="A79" s="265"/>
      <c r="B79" s="2"/>
      <c r="C79" s="2"/>
      <c r="D79" s="2"/>
      <c r="E79" s="2"/>
      <c r="F79" s="2"/>
      <c r="G79" s="2"/>
      <c r="H79" s="2"/>
      <c r="I79" s="265"/>
    </row>
    <row r="80" spans="1:9">
      <c r="A80" s="265"/>
      <c r="B80" s="2"/>
      <c r="C80" s="2"/>
      <c r="D80" s="2"/>
      <c r="E80" s="2"/>
      <c r="F80" s="2"/>
      <c r="G80" s="2"/>
      <c r="H80" s="2"/>
      <c r="I80" s="265"/>
    </row>
    <row r="81" spans="1:9">
      <c r="A81" s="265"/>
      <c r="B81" s="2"/>
      <c r="C81" s="2"/>
      <c r="D81" s="2"/>
      <c r="E81" s="2"/>
      <c r="F81" s="2"/>
      <c r="G81" s="2"/>
      <c r="H81" s="2"/>
      <c r="I81" s="265"/>
    </row>
    <row r="82" spans="1:9">
      <c r="A82" s="265"/>
      <c r="B82" s="2"/>
      <c r="C82" s="2"/>
      <c r="D82" s="2"/>
      <c r="E82" s="2"/>
      <c r="F82" s="2"/>
      <c r="G82" s="2"/>
      <c r="H82" s="2"/>
      <c r="I82" s="265"/>
    </row>
    <row r="83" spans="1:9">
      <c r="A83" s="265"/>
      <c r="B83" s="2"/>
      <c r="C83" s="2"/>
      <c r="D83" s="2"/>
      <c r="E83" s="2"/>
      <c r="F83" s="2"/>
      <c r="G83" s="2"/>
      <c r="H83" s="2"/>
      <c r="I83" s="265"/>
    </row>
    <row r="84" spans="1:9">
      <c r="A84" s="265"/>
      <c r="B84" s="2"/>
      <c r="C84" s="2"/>
      <c r="D84" s="2"/>
      <c r="E84" s="2"/>
      <c r="F84" s="2"/>
      <c r="G84" s="2"/>
      <c r="H84" s="2"/>
      <c r="I84" s="265"/>
    </row>
    <row r="85" spans="1:9">
      <c r="A85" s="265"/>
      <c r="B85" s="2"/>
      <c r="C85" s="2"/>
      <c r="D85" s="2"/>
      <c r="E85" s="2"/>
      <c r="F85" s="2"/>
      <c r="G85" s="2"/>
      <c r="H85" s="2"/>
      <c r="I85" s="265"/>
    </row>
    <row r="86" spans="1:9">
      <c r="A86" s="265"/>
      <c r="B86" s="2"/>
      <c r="C86" s="2"/>
      <c r="D86" s="2"/>
      <c r="E86" s="2"/>
      <c r="F86" s="2"/>
      <c r="G86" s="2"/>
      <c r="H86" s="2"/>
      <c r="I86" s="265"/>
    </row>
    <row r="87" spans="1:9">
      <c r="A87" s="265"/>
      <c r="B87" s="2"/>
      <c r="C87" s="2"/>
      <c r="D87" s="2"/>
      <c r="E87" s="2"/>
      <c r="F87" s="2"/>
      <c r="G87" s="2"/>
      <c r="H87" s="2"/>
      <c r="I87" s="265"/>
    </row>
    <row r="88" spans="1:9">
      <c r="A88" s="265"/>
      <c r="B88" s="2"/>
      <c r="C88" s="2"/>
      <c r="D88" s="2"/>
      <c r="E88" s="2"/>
      <c r="F88" s="2"/>
      <c r="G88" s="2"/>
      <c r="H88" s="2"/>
      <c r="I88" s="265"/>
    </row>
    <row r="89" spans="1:9">
      <c r="A89" s="265"/>
      <c r="B89" s="2"/>
      <c r="C89" s="2"/>
      <c r="D89" s="2"/>
      <c r="E89" s="2"/>
      <c r="F89" s="2"/>
      <c r="G89" s="2"/>
      <c r="H89" s="2"/>
      <c r="I89" s="265"/>
    </row>
    <row r="90" spans="1:9">
      <c r="A90" s="265"/>
      <c r="B90" s="2"/>
      <c r="C90" s="2"/>
      <c r="D90" s="2"/>
      <c r="E90" s="2"/>
      <c r="F90" s="2"/>
      <c r="G90" s="2"/>
      <c r="H90" s="2"/>
      <c r="I90" s="265"/>
    </row>
    <row r="91" spans="1:9">
      <c r="A91" s="265"/>
      <c r="B91" s="2"/>
      <c r="C91" s="2"/>
      <c r="D91" s="2"/>
      <c r="E91" s="2"/>
      <c r="F91" s="2"/>
      <c r="G91" s="2"/>
      <c r="H91" s="2"/>
      <c r="I91" s="265"/>
    </row>
    <row r="92" spans="1:9">
      <c r="A92" s="265"/>
      <c r="B92" s="2"/>
      <c r="C92" s="2"/>
      <c r="D92" s="2"/>
      <c r="E92" s="2"/>
      <c r="F92" s="2"/>
      <c r="G92" s="2"/>
      <c r="H92" s="2"/>
      <c r="I92" s="265"/>
    </row>
    <row r="93" spans="1:9">
      <c r="A93" s="265"/>
      <c r="B93" s="2"/>
      <c r="C93" s="2"/>
      <c r="D93" s="2"/>
      <c r="E93" s="2"/>
      <c r="F93" s="2"/>
      <c r="G93" s="2"/>
      <c r="H93" s="2"/>
      <c r="I93" s="265"/>
    </row>
    <row r="94" spans="1:9">
      <c r="A94" s="265"/>
      <c r="B94" s="2"/>
      <c r="C94" s="2"/>
      <c r="D94" s="2"/>
      <c r="E94" s="2"/>
      <c r="F94" s="2"/>
      <c r="G94" s="2"/>
      <c r="H94" s="2"/>
      <c r="I94" s="265"/>
    </row>
    <row r="95" spans="1:9">
      <c r="A95" s="265"/>
      <c r="B95" s="2"/>
      <c r="C95" s="2"/>
      <c r="D95" s="2"/>
      <c r="E95" s="2"/>
      <c r="F95" s="2"/>
      <c r="G95" s="2"/>
      <c r="H95" s="2"/>
      <c r="I95" s="265"/>
    </row>
    <row r="96" spans="1:9">
      <c r="A96" s="265"/>
      <c r="B96" s="2"/>
      <c r="C96" s="2"/>
      <c r="D96" s="2"/>
      <c r="E96" s="2"/>
      <c r="F96" s="2"/>
      <c r="G96" s="2"/>
      <c r="H96" s="2"/>
      <c r="I96" s="265"/>
    </row>
    <row r="97" spans="1:9">
      <c r="A97" s="265"/>
      <c r="B97" s="2"/>
      <c r="C97" s="2"/>
      <c r="D97" s="2"/>
      <c r="E97" s="2"/>
      <c r="F97" s="2"/>
      <c r="G97" s="2"/>
      <c r="H97" s="2"/>
      <c r="I97" s="265"/>
    </row>
    <row r="98" spans="1:9">
      <c r="A98" s="265"/>
      <c r="B98" s="2"/>
      <c r="C98" s="2"/>
      <c r="D98" s="2"/>
      <c r="E98" s="2"/>
      <c r="F98" s="2"/>
      <c r="G98" s="2"/>
      <c r="H98" s="2"/>
      <c r="I98" s="265"/>
    </row>
    <row r="99" spans="1:9">
      <c r="A99" s="265"/>
      <c r="B99" s="2"/>
      <c r="C99" s="2"/>
      <c r="D99" s="2"/>
      <c r="E99" s="2"/>
      <c r="F99" s="2"/>
      <c r="G99" s="2"/>
      <c r="H99" s="2"/>
      <c r="I99" s="265"/>
    </row>
    <row r="100" spans="1:9">
      <c r="A100" s="265"/>
      <c r="B100" s="2"/>
      <c r="C100" s="2"/>
      <c r="D100" s="2"/>
      <c r="E100" s="2"/>
      <c r="F100" s="2"/>
      <c r="G100" s="2"/>
      <c r="H100" s="2"/>
      <c r="I100" s="265"/>
    </row>
    <row r="101" s="2" customFormat="1" spans="1:9">
      <c r="A101" s="265"/>
      <c r="I101" s="265"/>
    </row>
    <row r="102" s="2" customFormat="1" spans="1:9">
      <c r="A102" s="265"/>
      <c r="I102" s="265"/>
    </row>
    <row r="103" s="2" customFormat="1" spans="1:9">
      <c r="A103" s="265"/>
      <c r="I103" s="265"/>
    </row>
    <row r="104" s="2" customFormat="1" spans="1:9">
      <c r="A104" s="265"/>
      <c r="I104" s="265"/>
    </row>
    <row r="105" s="2" customFormat="1" spans="1:9">
      <c r="A105" s="265"/>
      <c r="I105" s="265"/>
    </row>
    <row r="106" s="2" customFormat="1" spans="1:9">
      <c r="A106" s="265"/>
      <c r="I106" s="265"/>
    </row>
    <row r="107" s="2" customFormat="1" spans="1:9">
      <c r="A107" s="265"/>
      <c r="I107" s="265"/>
    </row>
    <row r="108" s="2" customFormat="1" spans="1:9">
      <c r="A108" s="265"/>
      <c r="I108" s="265"/>
    </row>
    <row r="109" s="2" customFormat="1" spans="1:9">
      <c r="A109" s="265"/>
      <c r="I109" s="265"/>
    </row>
    <row r="110" s="2" customFormat="1" spans="1:9">
      <c r="A110" s="265"/>
      <c r="I110" s="265"/>
    </row>
    <row r="111" s="2" customFormat="1" spans="1:9">
      <c r="A111" s="265"/>
      <c r="I111" s="265"/>
    </row>
    <row r="112" s="2" customFormat="1" spans="1:9">
      <c r="A112" s="265"/>
      <c r="I112" s="265"/>
    </row>
    <row r="113" s="2" customFormat="1" spans="1:9">
      <c r="A113" s="265"/>
      <c r="I113" s="265"/>
    </row>
    <row r="114" s="2" customFormat="1" spans="1:9">
      <c r="A114" s="265"/>
      <c r="I114" s="265"/>
    </row>
    <row r="115" s="2" customFormat="1" spans="1:9">
      <c r="A115" s="265"/>
      <c r="I115" s="265"/>
    </row>
    <row r="116" s="2" customFormat="1" spans="1:9">
      <c r="A116" s="265"/>
      <c r="I116" s="265"/>
    </row>
    <row r="117" s="2" customFormat="1" spans="1:9">
      <c r="A117" s="265"/>
      <c r="I117" s="265"/>
    </row>
    <row r="118" s="2" customFormat="1" spans="1:9">
      <c r="A118" s="265"/>
      <c r="I118" s="265"/>
    </row>
    <row r="119" s="2" customFormat="1" spans="1:9">
      <c r="A119" s="265"/>
      <c r="I119" s="265"/>
    </row>
    <row r="120" s="2" customFormat="1" spans="1:9">
      <c r="A120" s="265"/>
      <c r="I120" s="265"/>
    </row>
    <row r="121" s="2" customFormat="1" spans="1:9">
      <c r="A121" s="265"/>
      <c r="I121" s="265"/>
    </row>
    <row r="122" s="2" customFormat="1" spans="1:9">
      <c r="A122" s="265"/>
      <c r="I122" s="265"/>
    </row>
    <row r="123" s="2" customFormat="1" spans="1:9">
      <c r="A123" s="265"/>
      <c r="I123" s="265"/>
    </row>
    <row r="124" s="2" customFormat="1" spans="1:9">
      <c r="A124" s="265"/>
      <c r="I124" s="265"/>
    </row>
    <row r="125" s="2" customFormat="1" spans="1:9">
      <c r="A125" s="265"/>
      <c r="I125" s="265"/>
    </row>
    <row r="126" s="2" customFormat="1" spans="1:9">
      <c r="A126" s="265"/>
      <c r="I126" s="265"/>
    </row>
    <row r="127" s="2" customFormat="1" spans="1:9">
      <c r="A127" s="265"/>
      <c r="I127" s="265"/>
    </row>
    <row r="128" s="2" customFormat="1" spans="1:9">
      <c r="A128" s="265"/>
      <c r="I128" s="265"/>
    </row>
    <row r="129" s="2" customFormat="1" spans="1:9">
      <c r="A129" s="265"/>
      <c r="I129" s="265"/>
    </row>
    <row r="130" s="2" customFormat="1" spans="1:9">
      <c r="A130" s="265"/>
      <c r="I130" s="265"/>
    </row>
    <row r="131" s="2" customFormat="1" spans="1:9">
      <c r="A131" s="265"/>
      <c r="I131" s="265"/>
    </row>
    <row r="132" s="2" customFormat="1" spans="1:9">
      <c r="A132" s="265"/>
      <c r="I132" s="265"/>
    </row>
    <row r="133" s="2" customFormat="1" spans="1:9">
      <c r="A133" s="265"/>
      <c r="I133" s="265"/>
    </row>
    <row r="134" s="2" customFormat="1" spans="1:9">
      <c r="A134" s="265"/>
      <c r="I134" s="265"/>
    </row>
    <row r="135" s="2" customFormat="1" spans="1:9">
      <c r="A135" s="265"/>
      <c r="I135" s="265"/>
    </row>
    <row r="136" s="2" customFormat="1" spans="1:9">
      <c r="A136" s="265"/>
      <c r="I136" s="265"/>
    </row>
    <row r="137" s="2" customFormat="1" spans="1:9">
      <c r="A137" s="265"/>
      <c r="I137" s="265"/>
    </row>
    <row r="138" s="2" customFormat="1" spans="1:9">
      <c r="A138" s="265"/>
      <c r="I138" s="265"/>
    </row>
    <row r="139" s="2" customFormat="1" spans="1:9">
      <c r="A139" s="265"/>
      <c r="I139" s="265"/>
    </row>
    <row r="140" s="2" customFormat="1" spans="1:9">
      <c r="A140" s="265"/>
      <c r="I140" s="265"/>
    </row>
    <row r="141" s="2" customFormat="1" spans="1:9">
      <c r="A141" s="265"/>
      <c r="I141" s="265"/>
    </row>
    <row r="142" s="2" customFormat="1" spans="1:9">
      <c r="A142" s="265"/>
      <c r="I142" s="265"/>
    </row>
    <row r="143" s="2" customFormat="1" spans="1:9">
      <c r="A143" s="265"/>
      <c r="I143" s="265"/>
    </row>
    <row r="144" s="2" customFormat="1" spans="1:9">
      <c r="A144" s="265"/>
      <c r="I144" s="265"/>
    </row>
    <row r="145" s="2" customFormat="1" spans="1:9">
      <c r="A145" s="265"/>
      <c r="I145" s="265"/>
    </row>
    <row r="146" s="2" customFormat="1" spans="1:9">
      <c r="A146" s="265"/>
      <c r="I146" s="265"/>
    </row>
    <row r="147" s="2" customFormat="1" spans="1:9">
      <c r="A147" s="265"/>
      <c r="I147" s="265"/>
    </row>
    <row r="148" s="2" customFormat="1" spans="1:9">
      <c r="A148" s="265"/>
      <c r="I148" s="265"/>
    </row>
    <row r="149" s="2" customFormat="1" spans="1:9">
      <c r="A149" s="265"/>
      <c r="I149" s="265"/>
    </row>
    <row r="150" s="2" customFormat="1" spans="1:9">
      <c r="A150" s="265"/>
      <c r="I150" s="265"/>
    </row>
    <row r="151" s="2" customFormat="1" spans="1:9">
      <c r="A151" s="265"/>
      <c r="I151" s="265"/>
    </row>
    <row r="152" s="2" customFormat="1" spans="1:9">
      <c r="A152" s="265"/>
      <c r="I152" s="265"/>
    </row>
    <row r="153" s="2" customFormat="1" spans="1:9">
      <c r="A153" s="265"/>
      <c r="I153" s="265"/>
    </row>
    <row r="154" s="2" customFormat="1" spans="1:9">
      <c r="A154" s="265"/>
      <c r="I154" s="265"/>
    </row>
    <row r="155" s="2" customFormat="1" spans="1:9">
      <c r="A155" s="265"/>
      <c r="I155" s="265"/>
    </row>
    <row r="156" s="2" customFormat="1" spans="1:9">
      <c r="A156" s="265"/>
      <c r="I156" s="265"/>
    </row>
    <row r="157" s="2" customFormat="1" spans="1:9">
      <c r="A157" s="265"/>
      <c r="I157" s="265"/>
    </row>
    <row r="158" s="2" customFormat="1" spans="1:9">
      <c r="A158" s="265"/>
      <c r="I158" s="265"/>
    </row>
    <row r="159" s="2" customFormat="1" spans="1:9">
      <c r="A159" s="265"/>
      <c r="I159" s="265"/>
    </row>
    <row r="160" s="2" customFormat="1" spans="1:9">
      <c r="A160" s="265"/>
      <c r="I160" s="265"/>
    </row>
    <row r="161" s="2" customFormat="1" spans="1:9">
      <c r="A161" s="265"/>
      <c r="I161" s="265"/>
    </row>
    <row r="162" s="2" customFormat="1" spans="1:9">
      <c r="A162" s="265"/>
      <c r="I162" s="265"/>
    </row>
    <row r="163" s="2" customFormat="1" spans="1:9">
      <c r="A163" s="265"/>
      <c r="I163" s="265"/>
    </row>
    <row r="164" s="2" customFormat="1" spans="1:9">
      <c r="A164" s="265"/>
      <c r="I164" s="265"/>
    </row>
    <row r="165" s="2" customFormat="1" spans="1:9">
      <c r="A165" s="265"/>
      <c r="I165" s="265"/>
    </row>
    <row r="166" s="2" customFormat="1" spans="1:9">
      <c r="A166" s="265"/>
      <c r="I166" s="265"/>
    </row>
    <row r="167" s="2" customFormat="1" spans="1:9">
      <c r="A167" s="265"/>
      <c r="I167" s="265"/>
    </row>
    <row r="168" s="2" customFormat="1" spans="1:9">
      <c r="A168" s="265"/>
      <c r="I168" s="265"/>
    </row>
    <row r="169" s="2" customFormat="1" spans="1:9">
      <c r="A169" s="265"/>
      <c r="I169" s="265"/>
    </row>
    <row r="170" s="2" customFormat="1" spans="1:9">
      <c r="A170" s="265"/>
      <c r="I170" s="265"/>
    </row>
    <row r="171" s="2" customFormat="1" spans="1:9">
      <c r="A171" s="265"/>
      <c r="I171" s="265"/>
    </row>
    <row r="172" s="2" customFormat="1" spans="1:9">
      <c r="A172" s="265"/>
      <c r="I172" s="265"/>
    </row>
    <row r="173" s="2" customFormat="1" spans="1:9">
      <c r="A173" s="265"/>
      <c r="I173" s="265"/>
    </row>
    <row r="174" s="2" customFormat="1" spans="1:9">
      <c r="A174" s="265"/>
      <c r="I174" s="265"/>
    </row>
    <row r="175" s="2" customFormat="1" spans="1:9">
      <c r="A175" s="265"/>
      <c r="I175" s="265"/>
    </row>
    <row r="176" s="2" customFormat="1" spans="1:9">
      <c r="A176" s="265"/>
      <c r="I176" s="265"/>
    </row>
    <row r="177" s="2" customFormat="1" spans="1:9">
      <c r="A177" s="265"/>
      <c r="I177" s="265"/>
    </row>
    <row r="178" s="2" customFormat="1" spans="1:9">
      <c r="A178" s="265"/>
      <c r="I178" s="265"/>
    </row>
    <row r="179" s="2" customFormat="1" spans="1:9">
      <c r="A179" s="265"/>
      <c r="I179" s="265"/>
    </row>
    <row r="180" s="2" customFormat="1" spans="1:9">
      <c r="A180" s="265"/>
      <c r="I180" s="265"/>
    </row>
    <row r="181" s="2" customFormat="1" spans="1:9">
      <c r="A181" s="265"/>
      <c r="I181" s="265"/>
    </row>
    <row r="182" s="2" customFormat="1" spans="1:9">
      <c r="A182" s="265"/>
      <c r="I182" s="265"/>
    </row>
    <row r="183" s="2" customFormat="1" spans="1:9">
      <c r="A183" s="265"/>
      <c r="I183" s="265"/>
    </row>
    <row r="184" s="2" customFormat="1" spans="1:9">
      <c r="A184" s="265"/>
      <c r="I184" s="265"/>
    </row>
    <row r="185" s="2" customFormat="1" spans="1:9">
      <c r="A185" s="265"/>
      <c r="I185" s="265"/>
    </row>
    <row r="186" s="2" customFormat="1" spans="1:9">
      <c r="A186" s="265"/>
      <c r="I186" s="265"/>
    </row>
    <row r="187" s="2" customFormat="1" spans="1:9">
      <c r="A187" s="265"/>
      <c r="I187" s="265"/>
    </row>
    <row r="188" s="2" customFormat="1" spans="1:9">
      <c r="A188" s="265"/>
      <c r="I188" s="265"/>
    </row>
    <row r="189" s="2" customFormat="1" spans="1:9">
      <c r="A189" s="265"/>
      <c r="I189" s="265"/>
    </row>
    <row r="190" s="2" customFormat="1" spans="1:9">
      <c r="A190" s="265"/>
      <c r="I190" s="265"/>
    </row>
    <row r="191" s="2" customFormat="1" spans="1:9">
      <c r="A191" s="265"/>
      <c r="I191" s="265"/>
    </row>
    <row r="192" s="2" customFormat="1" spans="1:9">
      <c r="A192" s="265"/>
      <c r="I192" s="265"/>
    </row>
    <row r="193" s="2" customFormat="1" spans="1:9">
      <c r="A193" s="265"/>
      <c r="I193" s="265"/>
    </row>
    <row r="194" s="2" customFormat="1" spans="1:9">
      <c r="A194" s="265"/>
      <c r="I194" s="265"/>
    </row>
    <row r="195" s="2" customFormat="1" spans="1:9">
      <c r="A195" s="265"/>
      <c r="I195" s="265"/>
    </row>
    <row r="196" s="2" customFormat="1" spans="1:9">
      <c r="A196" s="265"/>
      <c r="I196" s="265"/>
    </row>
    <row r="197" s="2" customFormat="1" spans="1:9">
      <c r="A197" s="265"/>
      <c r="I197" s="265"/>
    </row>
    <row r="198" s="2" customFormat="1" spans="1:9">
      <c r="A198" s="265"/>
      <c r="I198" s="265"/>
    </row>
    <row r="199" s="2" customFormat="1" spans="1:9">
      <c r="A199" s="265"/>
      <c r="I199" s="265"/>
    </row>
    <row r="200" s="2" customFormat="1" spans="1:9">
      <c r="A200" s="265"/>
      <c r="I200" s="265"/>
    </row>
    <row r="201" s="2" customFormat="1" spans="1:9">
      <c r="A201" s="265"/>
      <c r="I201" s="265"/>
    </row>
    <row r="202" s="2" customFormat="1" spans="1:9">
      <c r="A202" s="265"/>
      <c r="I202" s="265"/>
    </row>
    <row r="203" s="2" customFormat="1" spans="1:9">
      <c r="A203" s="265"/>
      <c r="I203" s="265"/>
    </row>
    <row r="204" s="2" customFormat="1" spans="1:9">
      <c r="A204" s="265"/>
      <c r="I204" s="265"/>
    </row>
    <row r="205" s="2" customFormat="1" spans="1:9">
      <c r="A205" s="265"/>
      <c r="I205" s="265"/>
    </row>
    <row r="206" s="2" customFormat="1" spans="1:9">
      <c r="A206" s="265"/>
      <c r="I206" s="265"/>
    </row>
    <row r="207" s="2" customFormat="1" spans="1:9">
      <c r="A207" s="265"/>
      <c r="I207" s="265"/>
    </row>
    <row r="208" s="2" customFormat="1" spans="1:9">
      <c r="A208" s="265"/>
      <c r="I208" s="265"/>
    </row>
    <row r="209" s="2" customFormat="1" spans="1:9">
      <c r="A209" s="265"/>
      <c r="I209" s="265"/>
    </row>
    <row r="210" s="2" customFormat="1" spans="1:9">
      <c r="A210" s="265"/>
      <c r="I210" s="265"/>
    </row>
    <row r="211" s="2" customFormat="1" spans="1:9">
      <c r="A211" s="265"/>
      <c r="I211" s="265"/>
    </row>
    <row r="212" s="2" customFormat="1" spans="1:9">
      <c r="A212" s="265"/>
      <c r="I212" s="265"/>
    </row>
    <row r="213" s="2" customFormat="1" spans="1:9">
      <c r="A213" s="265"/>
      <c r="I213" s="265"/>
    </row>
    <row r="214" s="2" customFormat="1" spans="1:9">
      <c r="A214" s="265"/>
      <c r="I214" s="265"/>
    </row>
    <row r="215" s="2" customFormat="1" spans="1:9">
      <c r="A215" s="265"/>
      <c r="I215" s="265"/>
    </row>
    <row r="216" s="2" customFormat="1" spans="1:9">
      <c r="A216" s="265"/>
      <c r="I216" s="265"/>
    </row>
    <row r="217" s="2" customFormat="1" spans="1:9">
      <c r="A217" s="265"/>
      <c r="I217" s="265"/>
    </row>
    <row r="218" s="2" customFormat="1" spans="1:9">
      <c r="A218" s="265"/>
      <c r="I218" s="265"/>
    </row>
    <row r="219" s="2" customFormat="1" spans="1:9">
      <c r="A219" s="265"/>
      <c r="I219" s="265"/>
    </row>
    <row r="220" s="2" customFormat="1" spans="1:9">
      <c r="A220" s="265"/>
      <c r="I220" s="265"/>
    </row>
    <row r="221" s="2" customFormat="1" spans="1:9">
      <c r="A221" s="265"/>
      <c r="I221" s="265"/>
    </row>
    <row r="222" s="2" customFormat="1" spans="1:9">
      <c r="A222" s="265"/>
      <c r="I222" s="265"/>
    </row>
    <row r="223" s="2" customFormat="1" spans="1:9">
      <c r="A223" s="265"/>
      <c r="I223" s="265"/>
    </row>
    <row r="224" s="2" customFormat="1" spans="1:9">
      <c r="A224" s="265"/>
      <c r="I224" s="265"/>
    </row>
    <row r="225" s="2" customFormat="1" spans="1:9">
      <c r="A225" s="265"/>
      <c r="I225" s="265"/>
    </row>
    <row r="226" s="2" customFormat="1" spans="1:9">
      <c r="A226" s="265"/>
      <c r="I226" s="265"/>
    </row>
    <row r="227" s="2" customFormat="1" spans="1:9">
      <c r="A227" s="265"/>
      <c r="I227" s="265"/>
    </row>
    <row r="228" s="2" customFormat="1" spans="1:9">
      <c r="A228" s="265"/>
      <c r="I228" s="265"/>
    </row>
    <row r="229" s="2" customFormat="1" spans="1:9">
      <c r="A229" s="265"/>
      <c r="I229" s="265"/>
    </row>
    <row r="230" s="2" customFormat="1" spans="1:9">
      <c r="A230" s="265"/>
      <c r="I230" s="265"/>
    </row>
    <row r="231" s="2" customFormat="1" spans="1:9">
      <c r="A231" s="265"/>
      <c r="I231" s="265"/>
    </row>
    <row r="232" s="2" customFormat="1" spans="1:9">
      <c r="A232" s="265"/>
      <c r="I232" s="265"/>
    </row>
    <row r="233" s="2" customFormat="1" spans="1:9">
      <c r="A233" s="265"/>
      <c r="I233" s="265"/>
    </row>
    <row r="234" s="2" customFormat="1" spans="1:9">
      <c r="A234" s="265"/>
      <c r="I234" s="265"/>
    </row>
    <row r="235" s="2" customFormat="1" spans="1:9">
      <c r="A235" s="265"/>
      <c r="I235" s="265"/>
    </row>
    <row r="236" s="2" customFormat="1" spans="1:9">
      <c r="A236" s="265"/>
      <c r="I236" s="265"/>
    </row>
    <row r="237" s="2" customFormat="1" spans="1:9">
      <c r="A237" s="265"/>
      <c r="I237" s="265"/>
    </row>
    <row r="238" s="2" customFormat="1" spans="1:9">
      <c r="A238" s="265"/>
      <c r="I238" s="265"/>
    </row>
    <row r="239" s="2" customFormat="1" spans="1:9">
      <c r="A239" s="265"/>
      <c r="I239" s="265"/>
    </row>
    <row r="240" s="2" customFormat="1" spans="1:9">
      <c r="A240" s="265"/>
      <c r="I240" s="265"/>
    </row>
    <row r="241" s="2" customFormat="1" spans="1:9">
      <c r="A241" s="265"/>
      <c r="I241" s="265"/>
    </row>
    <row r="242" s="2" customFormat="1" spans="1:9">
      <c r="A242" s="265"/>
      <c r="I242" s="265"/>
    </row>
    <row r="243" s="2" customFormat="1" spans="1:9">
      <c r="A243" s="265"/>
      <c r="I243" s="265"/>
    </row>
    <row r="244" s="2" customFormat="1" spans="1:9">
      <c r="A244" s="265"/>
      <c r="I244" s="265"/>
    </row>
    <row r="245" s="2" customFormat="1" spans="1:9">
      <c r="A245" s="265"/>
      <c r="I245" s="265"/>
    </row>
    <row r="246" s="2" customFormat="1" spans="1:9">
      <c r="A246" s="265"/>
      <c r="I246" s="265"/>
    </row>
    <row r="247" s="2" customFormat="1" spans="1:9">
      <c r="A247" s="265"/>
      <c r="I247" s="265"/>
    </row>
    <row r="248" s="2" customFormat="1" spans="1:9">
      <c r="A248" s="265"/>
      <c r="I248" s="265"/>
    </row>
    <row r="249" s="2" customFormat="1" spans="1:9">
      <c r="A249" s="265"/>
      <c r="I249" s="265"/>
    </row>
    <row r="250" s="2" customFormat="1" spans="1:9">
      <c r="A250" s="265"/>
      <c r="I250" s="265"/>
    </row>
    <row r="251" s="2" customFormat="1" spans="1:9">
      <c r="A251" s="265"/>
      <c r="I251" s="265"/>
    </row>
    <row r="252" s="2" customFormat="1" spans="1:9">
      <c r="A252" s="265"/>
      <c r="I252" s="265"/>
    </row>
    <row r="253" s="2" customFormat="1" spans="1:9">
      <c r="A253" s="265"/>
      <c r="I253" s="265"/>
    </row>
    <row r="254" s="2" customFormat="1" spans="1:9">
      <c r="A254" s="265"/>
      <c r="I254" s="265"/>
    </row>
    <row r="255" s="2" customFormat="1" spans="1:9">
      <c r="A255" s="265"/>
      <c r="I255" s="265"/>
    </row>
    <row r="256" s="2" customFormat="1" spans="1:9">
      <c r="A256" s="265"/>
      <c r="I256" s="265"/>
    </row>
    <row r="257" s="2" customFormat="1" spans="1:9">
      <c r="A257" s="265"/>
      <c r="I257" s="265"/>
    </row>
    <row r="258" s="2" customFormat="1" spans="1:9">
      <c r="A258" s="265"/>
      <c r="I258" s="265"/>
    </row>
    <row r="259" s="2" customFormat="1" spans="1:9">
      <c r="A259" s="265"/>
      <c r="I259" s="265"/>
    </row>
    <row r="260" s="2" customFormat="1" spans="1:9">
      <c r="A260" s="265"/>
      <c r="I260" s="265"/>
    </row>
    <row r="261" s="2" customFormat="1" spans="1:9">
      <c r="A261" s="265"/>
      <c r="I261" s="265"/>
    </row>
    <row r="262" s="2" customFormat="1" spans="1:9">
      <c r="A262" s="265"/>
      <c r="I262" s="265"/>
    </row>
    <row r="263" s="2" customFormat="1" spans="1:9">
      <c r="A263" s="265"/>
      <c r="I263" s="265"/>
    </row>
    <row r="264" s="2" customFormat="1" spans="1:9">
      <c r="A264" s="265"/>
      <c r="I264" s="265"/>
    </row>
    <row r="265" s="2" customFormat="1" spans="1:9">
      <c r="A265" s="265"/>
      <c r="I265" s="265"/>
    </row>
    <row r="266" s="2" customFormat="1" spans="1:9">
      <c r="A266" s="265"/>
      <c r="I266" s="265"/>
    </row>
    <row r="267" s="2" customFormat="1" spans="1:9">
      <c r="A267" s="265"/>
      <c r="I267" s="265"/>
    </row>
    <row r="268" s="2" customFormat="1" spans="1:9">
      <c r="A268" s="265"/>
      <c r="I268" s="265"/>
    </row>
    <row r="269" s="2" customFormat="1" spans="1:9">
      <c r="A269" s="265"/>
      <c r="I269" s="265"/>
    </row>
    <row r="270" s="2" customFormat="1" spans="1:9">
      <c r="A270" s="265"/>
      <c r="I270" s="265"/>
    </row>
    <row r="271" s="2" customFormat="1" spans="1:9">
      <c r="A271" s="265"/>
      <c r="I271" s="265"/>
    </row>
    <row r="272" s="2" customFormat="1" spans="1:9">
      <c r="A272" s="265"/>
      <c r="I272" s="265"/>
    </row>
    <row r="273" s="2" customFormat="1" spans="1:9">
      <c r="A273" s="265"/>
      <c r="I273" s="265"/>
    </row>
    <row r="274" s="2" customFormat="1" spans="1:9">
      <c r="A274" s="265"/>
      <c r="I274" s="265"/>
    </row>
    <row r="275" s="2" customFormat="1" spans="1:9">
      <c r="A275" s="265"/>
      <c r="I275" s="265"/>
    </row>
    <row r="276" s="2" customFormat="1" spans="1:9">
      <c r="A276" s="265"/>
      <c r="I276" s="265"/>
    </row>
    <row r="277" s="2" customFormat="1" spans="1:9">
      <c r="A277" s="265"/>
      <c r="I277" s="265"/>
    </row>
    <row r="278" s="2" customFormat="1" spans="1:9">
      <c r="A278" s="265"/>
      <c r="I278" s="265"/>
    </row>
    <row r="279" s="2" customFormat="1" spans="1:9">
      <c r="A279" s="265"/>
      <c r="I279" s="265"/>
    </row>
    <row r="280" s="2" customFormat="1" spans="1:9">
      <c r="A280" s="265"/>
      <c r="I280" s="265"/>
    </row>
    <row r="281" s="2" customFormat="1" spans="1:9">
      <c r="A281" s="265"/>
      <c r="I281" s="265"/>
    </row>
    <row r="282" s="2" customFormat="1" spans="1:9">
      <c r="A282" s="265"/>
      <c r="I282" s="265"/>
    </row>
    <row r="283" s="2" customFormat="1" spans="1:9">
      <c r="A283" s="265"/>
      <c r="I283" s="265"/>
    </row>
    <row r="284" s="2" customFormat="1" spans="1:9">
      <c r="A284" s="265"/>
      <c r="I284" s="265"/>
    </row>
    <row r="285" s="2" customFormat="1" spans="1:9">
      <c r="A285" s="265"/>
      <c r="I285" s="265"/>
    </row>
    <row r="286" s="2" customFormat="1" spans="1:9">
      <c r="A286" s="265"/>
      <c r="I286" s="265"/>
    </row>
    <row r="287" s="2" customFormat="1" spans="1:9">
      <c r="A287" s="265"/>
      <c r="I287" s="265"/>
    </row>
    <row r="288" s="2" customFormat="1" spans="1:9">
      <c r="A288" s="265"/>
      <c r="I288" s="265"/>
    </row>
    <row r="289" s="2" customFormat="1" spans="1:9">
      <c r="A289" s="265"/>
      <c r="I289" s="265"/>
    </row>
    <row r="290" s="2" customFormat="1" spans="1:9">
      <c r="A290" s="265"/>
      <c r="I290" s="265"/>
    </row>
    <row r="291" s="2" customFormat="1" spans="1:9">
      <c r="A291" s="265"/>
      <c r="I291" s="265"/>
    </row>
    <row r="292" s="2" customFormat="1" spans="1:9">
      <c r="A292" s="265"/>
      <c r="I292" s="265"/>
    </row>
    <row r="293" s="2" customFormat="1" spans="1:9">
      <c r="A293" s="265"/>
      <c r="I293" s="265"/>
    </row>
    <row r="294" s="2" customFormat="1" spans="1:9">
      <c r="A294" s="265"/>
      <c r="I294" s="265"/>
    </row>
    <row r="295" s="2" customFormat="1" spans="1:9">
      <c r="A295" s="265"/>
      <c r="I295" s="265"/>
    </row>
    <row r="296" s="2" customFormat="1" spans="1:9">
      <c r="A296" s="265"/>
      <c r="I296" s="265"/>
    </row>
    <row r="297" s="2" customFormat="1" spans="1:9">
      <c r="A297" s="265"/>
      <c r="I297" s="265"/>
    </row>
    <row r="298" s="2" customFormat="1" spans="1:9">
      <c r="A298" s="265"/>
      <c r="I298" s="265"/>
    </row>
    <row r="299" s="2" customFormat="1" spans="1:9">
      <c r="A299" s="265"/>
      <c r="I299" s="265"/>
    </row>
    <row r="300" s="2" customFormat="1" spans="1:9">
      <c r="A300" s="265"/>
      <c r="I300" s="265"/>
    </row>
    <row r="301" s="2" customFormat="1" spans="1:9">
      <c r="A301" s="265"/>
      <c r="I301" s="265"/>
    </row>
    <row r="302" s="2" customFormat="1" spans="1:9">
      <c r="A302" s="265"/>
      <c r="I302" s="265"/>
    </row>
    <row r="303" s="2" customFormat="1" spans="1:9">
      <c r="A303" s="265"/>
      <c r="I303" s="265"/>
    </row>
    <row r="304" s="2" customFormat="1" spans="1:9">
      <c r="A304" s="265"/>
      <c r="I304" s="265"/>
    </row>
    <row r="305" s="2" customFormat="1" spans="1:9">
      <c r="A305" s="265"/>
      <c r="I305" s="265"/>
    </row>
    <row r="306" s="2" customFormat="1" spans="1:9">
      <c r="A306" s="265"/>
      <c r="I306" s="265"/>
    </row>
    <row r="307" s="2" customFormat="1" spans="1:9">
      <c r="A307" s="265"/>
      <c r="I307" s="265"/>
    </row>
    <row r="308" s="2" customFormat="1" spans="1:9">
      <c r="A308" s="265"/>
      <c r="I308" s="265"/>
    </row>
    <row r="309" s="2" customFormat="1" spans="1:9">
      <c r="A309" s="265"/>
      <c r="I309" s="265"/>
    </row>
    <row r="310" s="2" customFormat="1" spans="1:9">
      <c r="A310" s="265"/>
      <c r="I310" s="265"/>
    </row>
    <row r="311" s="2" customFormat="1" spans="1:9">
      <c r="A311" s="265"/>
      <c r="I311" s="265"/>
    </row>
    <row r="312" s="2" customFormat="1" spans="1:9">
      <c r="A312" s="265"/>
      <c r="I312" s="265"/>
    </row>
    <row r="313" s="2" customFormat="1" spans="1:9">
      <c r="A313" s="265"/>
      <c r="I313" s="265"/>
    </row>
    <row r="314" s="2" customFormat="1" spans="1:9">
      <c r="A314" s="265"/>
      <c r="I314" s="265"/>
    </row>
    <row r="315" s="2" customFormat="1" spans="1:9">
      <c r="A315" s="265"/>
      <c r="I315" s="265"/>
    </row>
    <row r="316" s="2" customFormat="1" spans="1:9">
      <c r="A316" s="265"/>
      <c r="I316" s="265"/>
    </row>
    <row r="317" s="2" customFormat="1" spans="1:9">
      <c r="A317" s="265"/>
      <c r="I317" s="265"/>
    </row>
    <row r="318" s="2" customFormat="1" spans="1:9">
      <c r="A318" s="265"/>
      <c r="I318" s="265"/>
    </row>
    <row r="319" s="2" customFormat="1" spans="1:9">
      <c r="A319" s="265"/>
      <c r="I319" s="265"/>
    </row>
    <row r="320" s="2" customFormat="1" spans="1:9">
      <c r="A320" s="265"/>
      <c r="I320" s="265"/>
    </row>
    <row r="321" s="2" customFormat="1" spans="1:9">
      <c r="A321" s="265"/>
      <c r="I321" s="265"/>
    </row>
    <row r="322" s="2" customFormat="1" spans="1:9">
      <c r="A322" s="265"/>
      <c r="I322" s="265"/>
    </row>
    <row r="323" s="2" customFormat="1" spans="1:9">
      <c r="A323" s="265"/>
      <c r="I323" s="265"/>
    </row>
    <row r="324" s="2" customFormat="1" spans="1:9">
      <c r="A324" s="265"/>
      <c r="I324" s="265"/>
    </row>
    <row r="325" s="2" customFormat="1" spans="1:9">
      <c r="A325" s="265"/>
      <c r="I325" s="265"/>
    </row>
    <row r="326" s="2" customFormat="1" spans="1:9">
      <c r="A326" s="265"/>
      <c r="I326" s="265"/>
    </row>
    <row r="327" s="2" customFormat="1" spans="1:9">
      <c r="A327" s="265"/>
      <c r="I327" s="265"/>
    </row>
    <row r="328" s="2" customFormat="1" spans="1:9">
      <c r="A328" s="265"/>
      <c r="I328" s="265"/>
    </row>
    <row r="329" s="2" customFormat="1" spans="1:9">
      <c r="A329" s="265"/>
      <c r="I329" s="265"/>
    </row>
    <row r="330" s="2" customFormat="1" spans="1:9">
      <c r="A330" s="265"/>
      <c r="I330" s="265"/>
    </row>
    <row r="331" s="2" customFormat="1" spans="1:9">
      <c r="A331" s="265"/>
      <c r="I331" s="265"/>
    </row>
    <row r="332" s="2" customFormat="1" spans="1:9">
      <c r="A332" s="265"/>
      <c r="I332" s="265"/>
    </row>
    <row r="333" s="2" customFormat="1" spans="1:9">
      <c r="A333" s="265"/>
      <c r="I333" s="265"/>
    </row>
    <row r="334" s="2" customFormat="1" spans="1:9">
      <c r="A334" s="265"/>
      <c r="I334" s="265"/>
    </row>
    <row r="335" s="2" customFormat="1" spans="1:9">
      <c r="A335" s="265"/>
      <c r="I335" s="265"/>
    </row>
    <row r="336" s="2" customFormat="1" spans="1:9">
      <c r="A336" s="265"/>
      <c r="I336" s="265"/>
    </row>
    <row r="337" s="2" customFormat="1" spans="1:9">
      <c r="A337" s="265"/>
      <c r="I337" s="265"/>
    </row>
    <row r="338" s="2" customFormat="1" spans="1:9">
      <c r="A338" s="265"/>
      <c r="I338" s="265"/>
    </row>
    <row r="339" s="2" customFormat="1" spans="1:9">
      <c r="A339" s="265"/>
      <c r="I339" s="265"/>
    </row>
    <row r="340" s="2" customFormat="1" spans="1:9">
      <c r="A340" s="265"/>
      <c r="I340" s="265"/>
    </row>
    <row r="341" s="2" customFormat="1" spans="1:9">
      <c r="A341" s="265"/>
      <c r="I341" s="265"/>
    </row>
    <row r="342" s="2" customFormat="1" spans="1:9">
      <c r="A342" s="265"/>
      <c r="I342" s="265"/>
    </row>
    <row r="343" s="2" customFormat="1" spans="1:9">
      <c r="A343" s="265"/>
      <c r="I343" s="265"/>
    </row>
    <row r="344" s="2" customFormat="1" spans="1:9">
      <c r="A344" s="265"/>
      <c r="I344" s="265"/>
    </row>
    <row r="345" s="2" customFormat="1" spans="1:9">
      <c r="A345" s="265"/>
      <c r="I345" s="265"/>
    </row>
    <row r="346" s="2" customFormat="1" spans="1:9">
      <c r="A346" s="265"/>
      <c r="I346" s="265"/>
    </row>
    <row r="347" s="2" customFormat="1" spans="1:9">
      <c r="A347" s="265"/>
      <c r="I347" s="265"/>
    </row>
    <row r="348" s="2" customFormat="1" spans="1:9">
      <c r="A348" s="265"/>
      <c r="I348" s="265"/>
    </row>
    <row r="349" s="2" customFormat="1" spans="1:9">
      <c r="A349" s="265"/>
      <c r="I349" s="265"/>
    </row>
    <row r="350" s="2" customFormat="1" spans="1:9">
      <c r="A350" s="265"/>
      <c r="I350" s="265"/>
    </row>
    <row r="351" s="2" customFormat="1" spans="1:9">
      <c r="A351" s="265"/>
      <c r="I351" s="265"/>
    </row>
    <row r="352" s="2" customFormat="1" spans="1:9">
      <c r="A352" s="265"/>
      <c r="I352" s="265"/>
    </row>
    <row r="353" s="2" customFormat="1" spans="1:9">
      <c r="A353" s="265"/>
      <c r="I353" s="265"/>
    </row>
    <row r="354" s="2" customFormat="1" spans="1:9">
      <c r="A354" s="265"/>
      <c r="I354" s="265"/>
    </row>
    <row r="355" s="2" customFormat="1" spans="1:9">
      <c r="A355" s="265"/>
      <c r="I355" s="265"/>
    </row>
    <row r="356" s="2" customFormat="1" spans="1:9">
      <c r="A356" s="265"/>
      <c r="I356" s="265"/>
    </row>
    <row r="357" s="2" customFormat="1" spans="1:9">
      <c r="A357" s="265"/>
      <c r="I357" s="265"/>
    </row>
    <row r="358" s="2" customFormat="1" spans="1:9">
      <c r="A358" s="265"/>
      <c r="I358" s="265"/>
    </row>
    <row r="359" s="2" customFormat="1" spans="1:9">
      <c r="A359" s="265"/>
      <c r="I359" s="265"/>
    </row>
    <row r="360" s="2" customFormat="1" spans="1:9">
      <c r="A360" s="265"/>
      <c r="I360" s="265"/>
    </row>
    <row r="361" s="2" customFormat="1" spans="1:9">
      <c r="A361" s="265"/>
      <c r="I361" s="265"/>
    </row>
    <row r="362" s="2" customFormat="1" spans="1:9">
      <c r="A362" s="265"/>
      <c r="I362" s="265"/>
    </row>
    <row r="363" s="2" customFormat="1" spans="1:9">
      <c r="A363" s="265"/>
      <c r="I363" s="265"/>
    </row>
    <row r="364" s="2" customFormat="1" spans="1:9">
      <c r="A364" s="265"/>
      <c r="I364" s="265"/>
    </row>
    <row r="365" s="2" customFormat="1" spans="1:9">
      <c r="A365" s="265"/>
      <c r="I365" s="265"/>
    </row>
    <row r="366" s="2" customFormat="1" spans="1:9">
      <c r="A366" s="265"/>
      <c r="I366" s="265"/>
    </row>
    <row r="367" s="2" customFormat="1" spans="1:9">
      <c r="A367" s="265"/>
      <c r="I367" s="265"/>
    </row>
    <row r="368" s="2" customFormat="1" spans="1:9">
      <c r="A368" s="265"/>
      <c r="I368" s="265"/>
    </row>
    <row r="369" s="2" customFormat="1" spans="1:9">
      <c r="A369" s="265"/>
      <c r="I369" s="265"/>
    </row>
    <row r="370" s="2" customFormat="1" spans="1:9">
      <c r="A370" s="265"/>
      <c r="I370" s="265"/>
    </row>
    <row r="371" s="2" customFormat="1" spans="1:9">
      <c r="A371" s="265"/>
      <c r="I371" s="265"/>
    </row>
    <row r="372" s="2" customFormat="1" spans="1:9">
      <c r="A372" s="265"/>
      <c r="I372" s="265"/>
    </row>
    <row r="373" s="2" customFormat="1" spans="1:9">
      <c r="A373" s="265"/>
      <c r="I373" s="265"/>
    </row>
    <row r="374" s="2" customFormat="1" spans="1:9">
      <c r="A374" s="265"/>
      <c r="I374" s="265"/>
    </row>
    <row r="375" s="2" customFormat="1" spans="1:9">
      <c r="A375" s="265"/>
      <c r="I375" s="265"/>
    </row>
    <row r="376" s="2" customFormat="1" spans="1:9">
      <c r="A376" s="265"/>
      <c r="I376" s="265"/>
    </row>
    <row r="377" s="2" customFormat="1" spans="1:9">
      <c r="A377" s="265"/>
      <c r="I377" s="265"/>
    </row>
    <row r="378" s="2" customFormat="1" spans="1:9">
      <c r="A378" s="265"/>
      <c r="I378" s="265"/>
    </row>
    <row r="379" s="2" customFormat="1" spans="1:9">
      <c r="A379" s="265"/>
      <c r="I379" s="265"/>
    </row>
    <row r="380" s="2" customFormat="1" spans="1:9">
      <c r="A380" s="265"/>
      <c r="I380" s="265"/>
    </row>
    <row r="381" s="2" customFormat="1" spans="1:9">
      <c r="A381" s="265"/>
      <c r="I381" s="265"/>
    </row>
    <row r="382" s="2" customFormat="1" spans="1:9">
      <c r="A382" s="265"/>
      <c r="I382" s="265"/>
    </row>
    <row r="383" s="2" customFormat="1" spans="1:9">
      <c r="A383" s="265"/>
      <c r="I383" s="265"/>
    </row>
    <row r="384" s="2" customFormat="1" spans="1:9">
      <c r="A384" s="265"/>
      <c r="I384" s="265"/>
    </row>
    <row r="385" s="2" customFormat="1" spans="1:9">
      <c r="A385" s="265"/>
      <c r="I385" s="265"/>
    </row>
  </sheetData>
  <mergeCells count="44">
    <mergeCell ref="B2:H2"/>
    <mergeCell ref="B3:H3"/>
    <mergeCell ref="C4:E4"/>
    <mergeCell ref="C5:E5"/>
    <mergeCell ref="G11:I11"/>
    <mergeCell ref="B14:H14"/>
    <mergeCell ref="B15:H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B26:H26"/>
    <mergeCell ref="B27:H27"/>
    <mergeCell ref="G34:I34"/>
    <mergeCell ref="B35:H35"/>
    <mergeCell ref="B36:H36"/>
    <mergeCell ref="G50:I50"/>
    <mergeCell ref="B52:H52"/>
    <mergeCell ref="B53:H53"/>
    <mergeCell ref="B54:C54"/>
    <mergeCell ref="B55:C55"/>
    <mergeCell ref="B56:C56"/>
    <mergeCell ref="B57:C57"/>
    <mergeCell ref="G58:I58"/>
    <mergeCell ref="A28:A29"/>
    <mergeCell ref="A54:A55"/>
    <mergeCell ref="I4:I5"/>
    <mergeCell ref="I16:I17"/>
    <mergeCell ref="I28:I29"/>
    <mergeCell ref="I37:I38"/>
    <mergeCell ref="I54:I55"/>
    <mergeCell ref="A37:B38"/>
    <mergeCell ref="A4:B5"/>
    <mergeCell ref="A16:B17"/>
  </mergeCells>
  <printOptions horizontalCentered="1"/>
  <pageMargins left="0.196850393700787" right="0.196850393700787" top="0.590551181102362" bottom="0.393700787401575" header="0.196850393700787" footer="0.196850393700787"/>
  <pageSetup paperSize="9" scale="65" firstPageNumber="46" orientation="portrait" useFirstPageNumber="1"/>
  <headerFooter alignWithMargins="0">
    <oddHeader>&amp;L&amp;"Times New Roman,Normal"&amp;14Forêts&amp;R&amp;"Times New Roman,Normal"&amp;14الغابات</oddHeader>
    <oddFooter>&amp;C&amp;"Times New Roman,Normal"&amp;12&amp;P</oddFooter>
  </headerFooter>
  <rowBreaks count="1" manualBreakCount="1">
    <brk id="2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5"/>
  </sheetPr>
  <dimension ref="A1:J78"/>
  <sheetViews>
    <sheetView view="pageBreakPreview" zoomScale="75" zoomScaleNormal="75" topLeftCell="A49" workbookViewId="0">
      <selection activeCell="E61" sqref="E61"/>
    </sheetView>
  </sheetViews>
  <sheetFormatPr defaultColWidth="11" defaultRowHeight="12.75"/>
  <cols>
    <col min="1" max="1" width="16.1238095238095" style="83" customWidth="1"/>
    <col min="2" max="2" width="9" style="83" customWidth="1"/>
    <col min="3" max="3" width="17.3714285714286" style="83" customWidth="1"/>
    <col min="4" max="4" width="15.752380952381" style="83" customWidth="1"/>
    <col min="5" max="5" width="20.1238095238095" style="83" customWidth="1"/>
    <col min="6" max="6" width="17.8761904761905" style="83" customWidth="1"/>
    <col min="7" max="7" width="15.752380952381" style="83" customWidth="1"/>
    <col min="8" max="8" width="13.6285714285714" style="83" customWidth="1"/>
    <col min="9" max="9" width="18.1238095238095" style="84" customWidth="1"/>
    <col min="10" max="16384" width="11" style="83"/>
  </cols>
  <sheetData>
    <row r="1" s="81" customFormat="1" ht="36" customHeight="1" spans="1:9">
      <c r="A1" s="85" t="s">
        <v>404</v>
      </c>
      <c r="B1" s="85"/>
      <c r="C1" s="85"/>
      <c r="D1" s="86"/>
      <c r="E1" s="87"/>
      <c r="F1" s="88"/>
      <c r="G1" s="89"/>
      <c r="H1" s="89"/>
      <c r="I1" s="153" t="s">
        <v>405</v>
      </c>
    </row>
    <row r="2" ht="30" customHeight="1" spans="1:9">
      <c r="A2" s="90"/>
      <c r="B2" s="91" t="s">
        <v>84</v>
      </c>
      <c r="C2" s="91"/>
      <c r="D2" s="91"/>
      <c r="E2" s="91"/>
      <c r="F2" s="91"/>
      <c r="G2" s="91"/>
      <c r="H2" s="91"/>
      <c r="I2" s="154"/>
    </row>
    <row r="3" ht="30" customHeight="1" spans="1:9">
      <c r="A3" s="475" t="s">
        <v>406</v>
      </c>
      <c r="B3" s="93" t="s">
        <v>87</v>
      </c>
      <c r="C3" s="93"/>
      <c r="D3" s="93"/>
      <c r="E3" s="93"/>
      <c r="F3" s="93"/>
      <c r="G3" s="93"/>
      <c r="H3" s="93"/>
      <c r="I3" s="155" t="s">
        <v>407</v>
      </c>
    </row>
    <row r="4" ht="30" customHeight="1" spans="1:9">
      <c r="A4" s="480" t="s">
        <v>408</v>
      </c>
      <c r="B4" s="95" t="s">
        <v>409</v>
      </c>
      <c r="C4" s="95"/>
      <c r="D4" s="95" t="s">
        <v>410</v>
      </c>
      <c r="E4" s="95" t="s">
        <v>411</v>
      </c>
      <c r="F4" s="96" t="s">
        <v>412</v>
      </c>
      <c r="G4" s="96" t="s">
        <v>413</v>
      </c>
      <c r="H4" s="96"/>
      <c r="I4" s="156" t="s">
        <v>414</v>
      </c>
    </row>
    <row r="5" ht="30" customHeight="1" spans="1:9">
      <c r="A5" s="68"/>
      <c r="B5" s="97" t="s">
        <v>415</v>
      </c>
      <c r="C5" s="97"/>
      <c r="D5" s="97" t="s">
        <v>416</v>
      </c>
      <c r="E5" s="98" t="s">
        <v>417</v>
      </c>
      <c r="F5" s="99" t="s">
        <v>418</v>
      </c>
      <c r="G5" s="99" t="s">
        <v>419</v>
      </c>
      <c r="H5" s="99"/>
      <c r="I5" s="157"/>
    </row>
    <row r="6" ht="39.95" customHeight="1" spans="1:9">
      <c r="A6" s="100" t="s">
        <v>420</v>
      </c>
      <c r="B6" s="101" t="s">
        <v>125</v>
      </c>
      <c r="C6" s="101"/>
      <c r="D6" s="101" t="s">
        <v>125</v>
      </c>
      <c r="E6" s="101" t="s">
        <v>125</v>
      </c>
      <c r="F6" s="101" t="s">
        <v>125</v>
      </c>
      <c r="G6" s="101" t="s">
        <v>125</v>
      </c>
      <c r="H6" s="101"/>
      <c r="I6" s="158" t="s">
        <v>421</v>
      </c>
    </row>
    <row r="7" ht="39.95" customHeight="1" spans="1:9">
      <c r="A7" s="102" t="s">
        <v>422</v>
      </c>
      <c r="B7" s="101" t="s">
        <v>125</v>
      </c>
      <c r="C7" s="101"/>
      <c r="D7" s="101" t="s">
        <v>125</v>
      </c>
      <c r="E7" s="101" t="s">
        <v>125</v>
      </c>
      <c r="F7" s="101">
        <v>262</v>
      </c>
      <c r="G7" s="101" t="s">
        <v>125</v>
      </c>
      <c r="H7" s="101" t="s">
        <v>125</v>
      </c>
      <c r="I7" s="159" t="s">
        <v>423</v>
      </c>
    </row>
    <row r="8" ht="39.95" customHeight="1" spans="1:9">
      <c r="A8" s="102" t="s">
        <v>424</v>
      </c>
      <c r="B8" s="101" t="s">
        <v>125</v>
      </c>
      <c r="C8" s="101"/>
      <c r="D8" s="101" t="s">
        <v>125</v>
      </c>
      <c r="E8" s="101" t="s">
        <v>125</v>
      </c>
      <c r="F8" s="101">
        <v>786</v>
      </c>
      <c r="G8" s="101" t="s">
        <v>125</v>
      </c>
      <c r="H8" s="101" t="s">
        <v>125</v>
      </c>
      <c r="I8" s="159" t="s">
        <v>425</v>
      </c>
    </row>
    <row r="9" ht="15" customHeight="1" spans="1:9">
      <c r="A9" s="102"/>
      <c r="B9" s="103"/>
      <c r="C9" s="104"/>
      <c r="D9" s="104"/>
      <c r="E9" s="104"/>
      <c r="F9" s="104"/>
      <c r="G9" s="104"/>
      <c r="H9" s="104"/>
      <c r="I9" s="159"/>
    </row>
    <row r="10" ht="39.95" customHeight="1" spans="1:9">
      <c r="A10" s="100" t="s">
        <v>426</v>
      </c>
      <c r="B10" s="43" t="s">
        <v>125</v>
      </c>
      <c r="C10" s="43"/>
      <c r="D10" s="101" t="s">
        <v>125</v>
      </c>
      <c r="E10" s="101" t="s">
        <v>125</v>
      </c>
      <c r="F10" s="101" t="s">
        <v>125</v>
      </c>
      <c r="G10" s="101" t="s">
        <v>125</v>
      </c>
      <c r="H10" s="101" t="s">
        <v>125</v>
      </c>
      <c r="I10" s="158" t="s">
        <v>427</v>
      </c>
    </row>
    <row r="11" ht="39.95" customHeight="1" spans="1:9">
      <c r="A11" s="102" t="s">
        <v>422</v>
      </c>
      <c r="B11" s="35">
        <v>24</v>
      </c>
      <c r="C11" s="35"/>
      <c r="D11" s="35">
        <v>43</v>
      </c>
      <c r="E11" s="35">
        <v>18</v>
      </c>
      <c r="F11" s="35">
        <v>482</v>
      </c>
      <c r="G11" s="35">
        <v>17</v>
      </c>
      <c r="H11" s="35"/>
      <c r="I11" s="159" t="s">
        <v>423</v>
      </c>
    </row>
    <row r="12" ht="39.95" customHeight="1" spans="1:9">
      <c r="A12" s="102" t="s">
        <v>424</v>
      </c>
      <c r="B12" s="105">
        <v>1679.55</v>
      </c>
      <c r="C12" s="105"/>
      <c r="D12" s="105">
        <v>2999.46</v>
      </c>
      <c r="E12" s="105">
        <v>514.48</v>
      </c>
      <c r="F12" s="35">
        <v>1446</v>
      </c>
      <c r="G12" s="105">
        <v>1779.96</v>
      </c>
      <c r="H12" s="105"/>
      <c r="I12" s="159" t="s">
        <v>425</v>
      </c>
    </row>
    <row r="13" ht="15" customHeight="1" spans="1:9">
      <c r="A13" s="102"/>
      <c r="B13" s="103"/>
      <c r="C13" s="104"/>
      <c r="D13" s="104"/>
      <c r="E13" s="104"/>
      <c r="F13" s="104"/>
      <c r="G13" s="104"/>
      <c r="H13" s="104"/>
      <c r="I13" s="159"/>
    </row>
    <row r="14" ht="39.95" customHeight="1" spans="1:9">
      <c r="A14" s="106" t="s">
        <v>428</v>
      </c>
      <c r="B14" s="101" t="s">
        <v>125</v>
      </c>
      <c r="C14" s="101"/>
      <c r="D14" s="101" t="s">
        <v>125</v>
      </c>
      <c r="E14" s="101" t="s">
        <v>125</v>
      </c>
      <c r="F14" s="101" t="s">
        <v>125</v>
      </c>
      <c r="G14" s="35" t="s">
        <v>125</v>
      </c>
      <c r="H14" s="35"/>
      <c r="I14" s="160" t="s">
        <v>429</v>
      </c>
    </row>
    <row r="15" ht="39.95" customHeight="1" spans="1:9">
      <c r="A15" s="102" t="s">
        <v>422</v>
      </c>
      <c r="B15" s="101" t="s">
        <v>125</v>
      </c>
      <c r="C15" s="101"/>
      <c r="D15" s="101" t="s">
        <v>125</v>
      </c>
      <c r="E15" s="101" t="s">
        <v>125</v>
      </c>
      <c r="F15" s="101" t="s">
        <v>125</v>
      </c>
      <c r="G15" s="35" t="s">
        <v>125</v>
      </c>
      <c r="H15" s="35"/>
      <c r="I15" s="159" t="s">
        <v>423</v>
      </c>
    </row>
    <row r="16" ht="39.95" customHeight="1" spans="1:9">
      <c r="A16" s="107" t="s">
        <v>424</v>
      </c>
      <c r="B16" s="108" t="s">
        <v>125</v>
      </c>
      <c r="C16" s="108"/>
      <c r="D16" s="108" t="s">
        <v>125</v>
      </c>
      <c r="E16" s="108" t="s">
        <v>125</v>
      </c>
      <c r="F16" s="108" t="s">
        <v>125</v>
      </c>
      <c r="G16" s="108" t="s">
        <v>125</v>
      </c>
      <c r="H16" s="108"/>
      <c r="I16" s="161" t="s">
        <v>425</v>
      </c>
    </row>
    <row r="17" ht="39.95" customHeight="1" spans="1:9">
      <c r="A17" s="109" t="s">
        <v>430</v>
      </c>
      <c r="B17" s="110" t="s">
        <v>125</v>
      </c>
      <c r="C17" s="110"/>
      <c r="D17" s="59" t="s">
        <v>125</v>
      </c>
      <c r="E17" s="59" t="s">
        <v>125</v>
      </c>
      <c r="F17" s="59" t="s">
        <v>125</v>
      </c>
      <c r="G17" s="111" t="s">
        <v>125</v>
      </c>
      <c r="H17" s="111"/>
      <c r="I17" s="162" t="s">
        <v>431</v>
      </c>
    </row>
    <row r="18" ht="39.95" customHeight="1" spans="1:9">
      <c r="A18" s="109" t="s">
        <v>422</v>
      </c>
      <c r="B18" s="43">
        <v>24</v>
      </c>
      <c r="C18" s="43"/>
      <c r="D18" s="43">
        <v>43</v>
      </c>
      <c r="E18" s="43">
        <v>18</v>
      </c>
      <c r="F18" s="43">
        <v>744</v>
      </c>
      <c r="G18" s="43">
        <v>17</v>
      </c>
      <c r="H18" s="43" t="s">
        <v>125</v>
      </c>
      <c r="I18" s="160" t="s">
        <v>423</v>
      </c>
    </row>
    <row r="19" ht="39.95" customHeight="1" spans="1:9">
      <c r="A19" s="109" t="s">
        <v>424</v>
      </c>
      <c r="B19" s="112">
        <v>1679.55</v>
      </c>
      <c r="C19" s="112"/>
      <c r="D19" s="112">
        <v>2999.46</v>
      </c>
      <c r="E19" s="112">
        <v>514.48</v>
      </c>
      <c r="F19" s="43">
        <v>2232</v>
      </c>
      <c r="G19" s="112">
        <v>1779.96</v>
      </c>
      <c r="H19" s="112" t="s">
        <v>125</v>
      </c>
      <c r="I19" s="160" t="s">
        <v>425</v>
      </c>
    </row>
    <row r="20" ht="15.75" spans="1:9">
      <c r="A20" s="113" t="s">
        <v>432</v>
      </c>
      <c r="B20" s="113"/>
      <c r="C20" s="113"/>
      <c r="D20" s="113"/>
      <c r="E20" s="113"/>
      <c r="F20" s="113"/>
      <c r="G20" s="113"/>
      <c r="H20" s="113"/>
      <c r="I20" s="163" t="s">
        <v>433</v>
      </c>
    </row>
    <row r="21" ht="39.95" customHeight="1" spans="1:9">
      <c r="A21" s="114"/>
      <c r="B21" s="114"/>
      <c r="C21" s="114"/>
      <c r="D21" s="114"/>
      <c r="E21" s="114"/>
      <c r="F21" s="114"/>
      <c r="G21" s="114"/>
      <c r="H21" s="114"/>
      <c r="I21" s="164"/>
    </row>
    <row r="22" ht="39.95" customHeight="1" spans="1:9">
      <c r="A22" s="114"/>
      <c r="B22" s="114"/>
      <c r="C22" s="114"/>
      <c r="D22" s="114"/>
      <c r="E22" s="114"/>
      <c r="F22" s="114"/>
      <c r="G22" s="114"/>
      <c r="H22" s="114"/>
      <c r="I22" s="164"/>
    </row>
    <row r="23" ht="39.95" customHeight="1" spans="1:9">
      <c r="A23" s="114"/>
      <c r="B23" s="114"/>
      <c r="C23" s="114"/>
      <c r="D23" s="114"/>
      <c r="E23" s="114"/>
      <c r="F23" s="114"/>
      <c r="G23" s="114"/>
      <c r="H23" s="114"/>
      <c r="I23" s="165"/>
    </row>
    <row r="24" ht="30" customHeight="1" spans="1:9">
      <c r="A24" s="90"/>
      <c r="B24" s="91" t="s">
        <v>88</v>
      </c>
      <c r="C24" s="91"/>
      <c r="D24" s="91"/>
      <c r="E24" s="91"/>
      <c r="F24" s="91"/>
      <c r="G24" s="91"/>
      <c r="H24" s="91"/>
      <c r="I24" s="130"/>
    </row>
    <row r="25" ht="30" customHeight="1" spans="1:9">
      <c r="A25" s="481" t="s">
        <v>434</v>
      </c>
      <c r="B25" s="482" t="s">
        <v>91</v>
      </c>
      <c r="C25" s="116"/>
      <c r="D25" s="116"/>
      <c r="E25" s="116"/>
      <c r="F25" s="116"/>
      <c r="G25" s="116"/>
      <c r="H25" s="116"/>
      <c r="I25" s="166" t="s">
        <v>435</v>
      </c>
    </row>
    <row r="26" ht="30" customHeight="1" spans="1:9">
      <c r="A26" s="483" t="s">
        <v>408</v>
      </c>
      <c r="B26" s="118"/>
      <c r="C26" s="119" t="s">
        <v>436</v>
      </c>
      <c r="D26" s="119"/>
      <c r="E26" s="119" t="s">
        <v>437</v>
      </c>
      <c r="F26" s="119"/>
      <c r="G26" s="120" t="s">
        <v>112</v>
      </c>
      <c r="H26" s="120"/>
      <c r="I26" s="156" t="s">
        <v>414</v>
      </c>
    </row>
    <row r="27" ht="30" customHeight="1" spans="1:9">
      <c r="A27" s="68"/>
      <c r="B27" s="121"/>
      <c r="C27" s="97" t="s">
        <v>438</v>
      </c>
      <c r="D27" s="97"/>
      <c r="E27" s="97" t="s">
        <v>439</v>
      </c>
      <c r="F27" s="97"/>
      <c r="G27" s="98" t="s">
        <v>119</v>
      </c>
      <c r="H27" s="98"/>
      <c r="I27" s="157"/>
    </row>
    <row r="28" ht="39.95" customHeight="1" spans="1:9">
      <c r="A28" s="103" t="s">
        <v>420</v>
      </c>
      <c r="B28" s="100"/>
      <c r="C28" s="35">
        <v>3577</v>
      </c>
      <c r="D28" s="35"/>
      <c r="E28" s="35" t="s">
        <v>125</v>
      </c>
      <c r="F28" s="35"/>
      <c r="G28" s="43">
        <v>3577</v>
      </c>
      <c r="H28" s="43"/>
      <c r="I28" s="167" t="s">
        <v>421</v>
      </c>
    </row>
    <row r="29" ht="39.95" customHeight="1" spans="1:9">
      <c r="A29" s="103" t="s">
        <v>426</v>
      </c>
      <c r="B29" s="122"/>
      <c r="C29" s="74">
        <v>5051</v>
      </c>
      <c r="D29" s="74"/>
      <c r="E29" s="123" t="s">
        <v>125</v>
      </c>
      <c r="F29" s="123"/>
      <c r="G29" s="123">
        <v>5051</v>
      </c>
      <c r="H29" s="123"/>
      <c r="I29" s="167" t="s">
        <v>427</v>
      </c>
    </row>
    <row r="30" ht="39.95" customHeight="1" spans="1:9">
      <c r="A30" s="124" t="s">
        <v>440</v>
      </c>
      <c r="B30" s="125"/>
      <c r="C30" s="123" t="s">
        <v>125</v>
      </c>
      <c r="D30" s="123"/>
      <c r="E30" s="123" t="s">
        <v>125</v>
      </c>
      <c r="F30" s="123"/>
      <c r="G30" s="123" t="s">
        <v>125</v>
      </c>
      <c r="H30" s="123"/>
      <c r="I30" s="159" t="s">
        <v>429</v>
      </c>
    </row>
    <row r="31" ht="39.95" customHeight="1" spans="1:9">
      <c r="A31" s="126" t="s">
        <v>430</v>
      </c>
      <c r="B31" s="127"/>
      <c r="C31" s="128">
        <f>C28+C29</f>
        <v>8628</v>
      </c>
      <c r="D31" s="128"/>
      <c r="E31" s="129" t="s">
        <v>125</v>
      </c>
      <c r="F31" s="129"/>
      <c r="G31" s="128">
        <f>G28+G29</f>
        <v>8628</v>
      </c>
      <c r="H31" s="128"/>
      <c r="I31" s="168" t="s">
        <v>431</v>
      </c>
    </row>
    <row r="32" ht="15.75" spans="1:9">
      <c r="A32" s="113" t="s">
        <v>441</v>
      </c>
      <c r="B32" s="113"/>
      <c r="C32" s="113"/>
      <c r="D32" s="113"/>
      <c r="E32" s="113"/>
      <c r="F32" s="113"/>
      <c r="G32" s="113"/>
      <c r="H32" s="113"/>
      <c r="I32" s="163" t="s">
        <v>433</v>
      </c>
    </row>
    <row r="33" ht="30" customHeight="1" spans="1:9">
      <c r="A33" s="130"/>
      <c r="B33" s="91" t="s">
        <v>92</v>
      </c>
      <c r="C33" s="91"/>
      <c r="D33" s="91"/>
      <c r="E33" s="91"/>
      <c r="F33" s="91"/>
      <c r="G33" s="91"/>
      <c r="H33" s="91"/>
      <c r="I33" s="154"/>
    </row>
    <row r="34" ht="30" customHeight="1" spans="1:9">
      <c r="A34" s="484" t="s">
        <v>442</v>
      </c>
      <c r="B34" s="116" t="s">
        <v>95</v>
      </c>
      <c r="C34" s="116"/>
      <c r="D34" s="116"/>
      <c r="E34" s="116"/>
      <c r="F34" s="116"/>
      <c r="G34" s="116"/>
      <c r="H34" s="116"/>
      <c r="I34" s="169" t="s">
        <v>443</v>
      </c>
    </row>
    <row r="35" ht="30" customHeight="1" spans="1:9">
      <c r="A35" s="480" t="s">
        <v>444</v>
      </c>
      <c r="B35" s="132"/>
      <c r="C35" s="133"/>
      <c r="D35" s="134" t="s">
        <v>421</v>
      </c>
      <c r="E35" s="134" t="s">
        <v>429</v>
      </c>
      <c r="F35" s="134" t="s">
        <v>427</v>
      </c>
      <c r="G35" s="134"/>
      <c r="H35" s="135" t="s">
        <v>112</v>
      </c>
      <c r="I35" s="135"/>
    </row>
    <row r="36" ht="30" customHeight="1" spans="1:9">
      <c r="A36" s="68"/>
      <c r="B36" s="121"/>
      <c r="C36" s="136"/>
      <c r="D36" s="137" t="s">
        <v>420</v>
      </c>
      <c r="E36" s="138" t="s">
        <v>445</v>
      </c>
      <c r="F36" s="137" t="s">
        <v>426</v>
      </c>
      <c r="G36" s="137"/>
      <c r="H36" s="98" t="s">
        <v>119</v>
      </c>
      <c r="I36" s="170"/>
    </row>
    <row r="37" ht="35.1" customHeight="1" spans="1:9">
      <c r="A37" s="464" t="s">
        <v>446</v>
      </c>
      <c r="B37" s="103"/>
      <c r="C37" s="122"/>
      <c r="D37" s="101">
        <v>190</v>
      </c>
      <c r="E37" s="101" t="s">
        <v>125</v>
      </c>
      <c r="F37" s="35">
        <v>410</v>
      </c>
      <c r="G37" s="35"/>
      <c r="H37" s="43">
        <f>D37+F37</f>
        <v>600</v>
      </c>
      <c r="I37" s="164" t="s">
        <v>447</v>
      </c>
    </row>
    <row r="38" ht="35.1" customHeight="1" spans="1:9">
      <c r="A38" s="485" t="s">
        <v>448</v>
      </c>
      <c r="B38" s="103"/>
      <c r="C38" s="122"/>
      <c r="D38" s="101"/>
      <c r="E38" s="101"/>
      <c r="F38" s="35"/>
      <c r="G38" s="35"/>
      <c r="H38" s="43"/>
      <c r="I38" s="162" t="s">
        <v>449</v>
      </c>
    </row>
    <row r="39" ht="35.1" customHeight="1" spans="1:9">
      <c r="A39" s="464" t="s">
        <v>450</v>
      </c>
      <c r="B39" s="103"/>
      <c r="C39" s="122"/>
      <c r="D39" s="101" t="s">
        <v>125</v>
      </c>
      <c r="E39" s="101" t="s">
        <v>125</v>
      </c>
      <c r="F39" s="35" t="s">
        <v>125</v>
      </c>
      <c r="G39" s="35"/>
      <c r="H39" s="101" t="s">
        <v>125</v>
      </c>
      <c r="I39" s="165" t="s">
        <v>451</v>
      </c>
    </row>
    <row r="40" ht="35.1" customHeight="1" spans="1:9">
      <c r="A40" s="464" t="s">
        <v>452</v>
      </c>
      <c r="B40" s="103"/>
      <c r="C40" s="122"/>
      <c r="D40" s="101">
        <v>2870</v>
      </c>
      <c r="E40" s="101" t="s">
        <v>125</v>
      </c>
      <c r="F40" s="35">
        <v>4102</v>
      </c>
      <c r="G40" s="35"/>
      <c r="H40" s="43">
        <f t="shared" ref="H40:H44" si="0">D40+F40</f>
        <v>6972</v>
      </c>
      <c r="I40" s="165" t="s">
        <v>453</v>
      </c>
    </row>
    <row r="41" ht="35.1" customHeight="1" spans="1:9">
      <c r="A41" s="139" t="s">
        <v>454</v>
      </c>
      <c r="B41" s="103"/>
      <c r="C41" s="122"/>
      <c r="D41" s="101">
        <v>707</v>
      </c>
      <c r="E41" s="101" t="s">
        <v>125</v>
      </c>
      <c r="F41" s="35">
        <v>949</v>
      </c>
      <c r="G41" s="35"/>
      <c r="H41" s="43">
        <f t="shared" si="0"/>
        <v>1656</v>
      </c>
      <c r="I41" s="165" t="s">
        <v>455</v>
      </c>
    </row>
    <row r="42" ht="35.1" customHeight="1" spans="1:9">
      <c r="A42" s="486" t="s">
        <v>456</v>
      </c>
      <c r="B42" s="141"/>
      <c r="C42" s="141"/>
      <c r="D42" s="101"/>
      <c r="E42" s="101"/>
      <c r="F42" s="35"/>
      <c r="G42" s="35"/>
      <c r="H42" s="43"/>
      <c r="I42" s="162" t="s">
        <v>457</v>
      </c>
    </row>
    <row r="43" ht="35.1" customHeight="1" spans="1:9">
      <c r="A43" s="464" t="s">
        <v>458</v>
      </c>
      <c r="B43" s="103"/>
      <c r="C43" s="122"/>
      <c r="D43" s="101" t="s">
        <v>125</v>
      </c>
      <c r="E43" s="101" t="s">
        <v>125</v>
      </c>
      <c r="F43" s="35">
        <v>102</v>
      </c>
      <c r="G43" s="35"/>
      <c r="H43" s="43">
        <v>103</v>
      </c>
      <c r="I43" s="165" t="s">
        <v>459</v>
      </c>
    </row>
    <row r="44" ht="35.1" customHeight="1" spans="1:9">
      <c r="A44" s="139" t="s">
        <v>460</v>
      </c>
      <c r="B44" s="103"/>
      <c r="C44" s="122"/>
      <c r="D44" s="101">
        <v>262</v>
      </c>
      <c r="E44" s="101" t="s">
        <v>125</v>
      </c>
      <c r="F44" s="35">
        <v>482</v>
      </c>
      <c r="G44" s="35"/>
      <c r="H44" s="43">
        <f t="shared" si="0"/>
        <v>744</v>
      </c>
      <c r="I44" s="165" t="s">
        <v>461</v>
      </c>
    </row>
    <row r="45" ht="35.1" customHeight="1" spans="1:9">
      <c r="A45" s="485" t="s">
        <v>462</v>
      </c>
      <c r="B45" s="103"/>
      <c r="C45" s="122"/>
      <c r="D45" s="101"/>
      <c r="E45" s="142"/>
      <c r="F45" s="35"/>
      <c r="G45" s="35"/>
      <c r="H45" s="43"/>
      <c r="I45" s="162" t="s">
        <v>463</v>
      </c>
    </row>
    <row r="46" ht="35.1" customHeight="1" spans="1:9">
      <c r="A46" s="464" t="s">
        <v>464</v>
      </c>
      <c r="B46" s="103"/>
      <c r="C46" s="122"/>
      <c r="D46" s="101" t="s">
        <v>125</v>
      </c>
      <c r="E46" s="101" t="s">
        <v>125</v>
      </c>
      <c r="F46" s="35">
        <v>174</v>
      </c>
      <c r="G46" s="35"/>
      <c r="H46" s="43">
        <v>174</v>
      </c>
      <c r="I46" s="165" t="s">
        <v>465</v>
      </c>
    </row>
    <row r="47" ht="35.1" customHeight="1" spans="1:9">
      <c r="A47" s="464" t="s">
        <v>466</v>
      </c>
      <c r="B47" s="103"/>
      <c r="C47" s="122"/>
      <c r="D47" s="101" t="s">
        <v>125</v>
      </c>
      <c r="E47" s="101" t="s">
        <v>125</v>
      </c>
      <c r="F47" s="35">
        <v>174</v>
      </c>
      <c r="G47" s="35"/>
      <c r="H47" s="43">
        <v>174</v>
      </c>
      <c r="I47" s="165" t="s">
        <v>467</v>
      </c>
    </row>
    <row r="48" ht="15.75" spans="1:9">
      <c r="A48" s="113" t="s">
        <v>441</v>
      </c>
      <c r="B48" s="113"/>
      <c r="C48" s="113"/>
      <c r="D48" s="113"/>
      <c r="E48" s="113"/>
      <c r="F48" s="113"/>
      <c r="G48" s="113"/>
      <c r="H48" s="113"/>
      <c r="I48" s="163" t="s">
        <v>433</v>
      </c>
    </row>
    <row r="49" ht="30" customHeight="1" spans="1:9">
      <c r="A49" s="114"/>
      <c r="B49" s="114"/>
      <c r="C49" s="114"/>
      <c r="D49" s="114"/>
      <c r="E49" s="114"/>
      <c r="F49" s="114"/>
      <c r="G49" s="114"/>
      <c r="H49" s="114"/>
      <c r="I49" s="164"/>
    </row>
    <row r="50" ht="30" customHeight="1" spans="1:9">
      <c r="A50" s="114"/>
      <c r="B50" s="114"/>
      <c r="C50" s="114"/>
      <c r="D50" s="114"/>
      <c r="E50" s="114"/>
      <c r="F50" s="114"/>
      <c r="G50" s="114"/>
      <c r="H50" s="114"/>
      <c r="I50" s="171"/>
    </row>
    <row r="51" ht="30" customHeight="1" spans="1:9">
      <c r="A51" s="90"/>
      <c r="B51" s="91" t="s">
        <v>96</v>
      </c>
      <c r="C51" s="91"/>
      <c r="D51" s="91"/>
      <c r="E51" s="91"/>
      <c r="F51" s="91"/>
      <c r="G51" s="91"/>
      <c r="H51" s="91"/>
      <c r="I51" s="154"/>
    </row>
    <row r="52" ht="30" customHeight="1" spans="1:9">
      <c r="A52" s="475" t="s">
        <v>468</v>
      </c>
      <c r="B52" s="116" t="s">
        <v>99</v>
      </c>
      <c r="C52" s="116"/>
      <c r="D52" s="116"/>
      <c r="E52" s="116"/>
      <c r="F52" s="116"/>
      <c r="G52" s="116"/>
      <c r="H52" s="116"/>
      <c r="I52" s="155" t="s">
        <v>469</v>
      </c>
    </row>
    <row r="53" ht="30" customHeight="1" spans="1:9">
      <c r="A53" s="480" t="s">
        <v>470</v>
      </c>
      <c r="B53" s="142"/>
      <c r="C53" s="119" t="s">
        <v>471</v>
      </c>
      <c r="D53" s="120" t="s">
        <v>472</v>
      </c>
      <c r="E53" s="143" t="s">
        <v>473</v>
      </c>
      <c r="F53" s="143" t="s">
        <v>474</v>
      </c>
      <c r="G53" s="143" t="s">
        <v>132</v>
      </c>
      <c r="H53" s="143" t="s">
        <v>112</v>
      </c>
      <c r="I53" s="156" t="s">
        <v>414</v>
      </c>
    </row>
    <row r="54" ht="33.75" customHeight="1" spans="1:9">
      <c r="A54" s="68"/>
      <c r="B54" s="121"/>
      <c r="C54" s="97" t="s">
        <v>475</v>
      </c>
      <c r="D54" s="98" t="s">
        <v>476</v>
      </c>
      <c r="E54" s="99" t="s">
        <v>477</v>
      </c>
      <c r="F54" s="99" t="s">
        <v>478</v>
      </c>
      <c r="G54" s="99" t="s">
        <v>479</v>
      </c>
      <c r="H54" s="99" t="s">
        <v>480</v>
      </c>
      <c r="I54" s="157"/>
    </row>
    <row r="55" ht="35.1" customHeight="1" spans="1:9">
      <c r="A55" s="144" t="s">
        <v>420</v>
      </c>
      <c r="B55" s="142"/>
      <c r="C55" s="101"/>
      <c r="D55" s="101"/>
      <c r="E55" s="101"/>
      <c r="F55" s="101"/>
      <c r="G55" s="101"/>
      <c r="H55" s="101"/>
      <c r="I55" s="172" t="s">
        <v>421</v>
      </c>
    </row>
    <row r="56" ht="35.1" customHeight="1" spans="1:9">
      <c r="A56" s="102" t="s">
        <v>481</v>
      </c>
      <c r="B56" s="142"/>
      <c r="C56" s="145">
        <v>128.48</v>
      </c>
      <c r="D56" s="146" t="s">
        <v>125</v>
      </c>
      <c r="E56" s="146" t="s">
        <v>125</v>
      </c>
      <c r="F56" s="146" t="s">
        <v>125</v>
      </c>
      <c r="G56" s="146">
        <v>181</v>
      </c>
      <c r="H56" s="145">
        <f>SUM(C56:G56)</f>
        <v>309.48</v>
      </c>
      <c r="I56" s="487" t="s">
        <v>482</v>
      </c>
    </row>
    <row r="57" ht="35.1" customHeight="1" spans="1:9">
      <c r="A57" s="102" t="s">
        <v>483</v>
      </c>
      <c r="B57" s="142"/>
      <c r="C57" s="146">
        <v>6772</v>
      </c>
      <c r="D57" s="147" t="s">
        <v>125</v>
      </c>
      <c r="E57" s="146" t="s">
        <v>125</v>
      </c>
      <c r="F57" s="147" t="s">
        <v>125</v>
      </c>
      <c r="G57" s="147"/>
      <c r="H57" s="148">
        <f>SUM(C57:G57)</f>
        <v>6772</v>
      </c>
      <c r="I57" s="487" t="s">
        <v>484</v>
      </c>
    </row>
    <row r="58" ht="35.1" customHeight="1" spans="1:9">
      <c r="A58" s="100" t="s">
        <v>426</v>
      </c>
      <c r="B58" s="142"/>
      <c r="C58" s="146"/>
      <c r="D58" s="149"/>
      <c r="E58" s="149"/>
      <c r="F58" s="149"/>
      <c r="G58" s="149"/>
      <c r="H58" s="149"/>
      <c r="I58" s="158" t="s">
        <v>427</v>
      </c>
    </row>
    <row r="59" ht="35.1" customHeight="1" spans="1:9">
      <c r="A59" s="102" t="s">
        <v>481</v>
      </c>
      <c r="B59" s="142"/>
      <c r="C59" s="145">
        <v>244.75</v>
      </c>
      <c r="D59" s="145">
        <v>79.9</v>
      </c>
      <c r="E59" s="150">
        <v>161.83</v>
      </c>
      <c r="F59" s="145">
        <v>11407.7</v>
      </c>
      <c r="G59" s="145">
        <v>826</v>
      </c>
      <c r="H59" s="145">
        <v>12720.18</v>
      </c>
      <c r="I59" s="487" t="s">
        <v>482</v>
      </c>
    </row>
    <row r="60" ht="35.1" customHeight="1" spans="1:9">
      <c r="A60" s="139" t="s">
        <v>485</v>
      </c>
      <c r="B60" s="103"/>
      <c r="C60" s="145">
        <v>12977.28</v>
      </c>
      <c r="D60" s="145">
        <v>6051.7</v>
      </c>
      <c r="E60" s="145">
        <v>7004.82</v>
      </c>
      <c r="F60" s="145">
        <v>37225.2</v>
      </c>
      <c r="G60" s="145">
        <v>96642</v>
      </c>
      <c r="H60" s="146">
        <v>159901</v>
      </c>
      <c r="I60" s="487" t="s">
        <v>484</v>
      </c>
    </row>
    <row r="61" ht="35.1" customHeight="1" spans="1:9">
      <c r="A61" s="109" t="s">
        <v>486</v>
      </c>
      <c r="B61" s="43"/>
      <c r="C61" s="150"/>
      <c r="D61" s="150"/>
      <c r="E61" s="150"/>
      <c r="F61" s="150"/>
      <c r="G61" s="150"/>
      <c r="H61" s="149"/>
      <c r="I61" s="160" t="s">
        <v>429</v>
      </c>
    </row>
    <row r="62" ht="35.1" customHeight="1" spans="1:9">
      <c r="A62" s="102" t="s">
        <v>481</v>
      </c>
      <c r="B62" s="142"/>
      <c r="C62" s="150" t="s">
        <v>125</v>
      </c>
      <c r="D62" s="150" t="s">
        <v>125</v>
      </c>
      <c r="E62" s="150" t="s">
        <v>125</v>
      </c>
      <c r="F62" s="150" t="s">
        <v>125</v>
      </c>
      <c r="G62" s="150" t="s">
        <v>125</v>
      </c>
      <c r="H62" s="150" t="s">
        <v>125</v>
      </c>
      <c r="I62" s="487" t="s">
        <v>482</v>
      </c>
    </row>
    <row r="63" ht="35.1" customHeight="1" spans="1:9">
      <c r="A63" s="139" t="s">
        <v>485</v>
      </c>
      <c r="B63" s="103"/>
      <c r="C63" s="150" t="s">
        <v>125</v>
      </c>
      <c r="D63" s="150" t="s">
        <v>125</v>
      </c>
      <c r="E63" s="150" t="s">
        <v>125</v>
      </c>
      <c r="F63" s="150" t="s">
        <v>125</v>
      </c>
      <c r="G63" s="150" t="s">
        <v>125</v>
      </c>
      <c r="H63" s="150" t="s">
        <v>125</v>
      </c>
      <c r="I63" s="487" t="s">
        <v>484</v>
      </c>
    </row>
    <row r="64" ht="35.1" customHeight="1" spans="1:9">
      <c r="A64" s="151" t="s">
        <v>430</v>
      </c>
      <c r="B64" s="144"/>
      <c r="C64" s="152"/>
      <c r="D64" s="152"/>
      <c r="E64" s="152"/>
      <c r="F64" s="152"/>
      <c r="G64" s="152"/>
      <c r="H64" s="152"/>
      <c r="I64" s="173" t="s">
        <v>431</v>
      </c>
    </row>
    <row r="65" ht="35.1" customHeight="1" spans="1:9">
      <c r="A65" s="139" t="s">
        <v>481</v>
      </c>
      <c r="B65" s="103"/>
      <c r="C65" s="174">
        <v>373.23</v>
      </c>
      <c r="D65" s="174">
        <v>79.9</v>
      </c>
      <c r="E65" s="174">
        <v>161.83</v>
      </c>
      <c r="F65" s="174">
        <v>11407.7</v>
      </c>
      <c r="G65" s="174">
        <v>1007</v>
      </c>
      <c r="H65" s="174">
        <v>13029.66</v>
      </c>
      <c r="I65" s="488" t="s">
        <v>482</v>
      </c>
    </row>
    <row r="66" ht="35.1" customHeight="1" spans="1:9">
      <c r="A66" s="107" t="s">
        <v>485</v>
      </c>
      <c r="B66" s="121"/>
      <c r="C66" s="175">
        <f>C57+C60</f>
        <v>19749.28</v>
      </c>
      <c r="D66" s="175">
        <v>6051.7</v>
      </c>
      <c r="E66" s="175">
        <v>7004.82</v>
      </c>
      <c r="F66" s="175">
        <v>37225.2</v>
      </c>
      <c r="G66" s="175">
        <f>G57+G60</f>
        <v>96642</v>
      </c>
      <c r="H66" s="175">
        <f>H57+H60</f>
        <v>166673</v>
      </c>
      <c r="I66" s="489" t="s">
        <v>487</v>
      </c>
    </row>
    <row r="67" ht="19.5" customHeight="1" spans="1:9">
      <c r="A67" s="113" t="s">
        <v>441</v>
      </c>
      <c r="B67" s="113"/>
      <c r="C67" s="113"/>
      <c r="D67" s="113"/>
      <c r="E67" s="113"/>
      <c r="F67" s="113"/>
      <c r="G67" s="113"/>
      <c r="H67" s="113"/>
      <c r="I67" s="163" t="s">
        <v>433</v>
      </c>
    </row>
    <row r="68" ht="15.75" spans="1:9">
      <c r="A68" s="102"/>
      <c r="B68" s="103"/>
      <c r="C68" s="142"/>
      <c r="D68" s="176"/>
      <c r="E68" s="177"/>
      <c r="F68" s="164"/>
      <c r="G68" s="164"/>
      <c r="H68" s="164"/>
      <c r="I68" s="190"/>
    </row>
    <row r="69" spans="1:9">
      <c r="A69" s="122"/>
      <c r="B69" s="122"/>
      <c r="C69" s="122"/>
      <c r="D69" s="122"/>
      <c r="E69" s="122"/>
      <c r="F69" s="122"/>
      <c r="G69" s="122"/>
      <c r="H69" s="122"/>
      <c r="I69" s="190"/>
    </row>
    <row r="70" ht="35.1" customHeight="1" spans="1:9">
      <c r="A70" s="90"/>
      <c r="B70" s="91" t="s">
        <v>488</v>
      </c>
      <c r="C70" s="91"/>
      <c r="D70" s="91"/>
      <c r="E70" s="91"/>
      <c r="F70" s="91"/>
      <c r="G70" s="91"/>
      <c r="H70" s="91"/>
      <c r="I70" s="130"/>
    </row>
    <row r="71" ht="35.1" customHeight="1" spans="1:9">
      <c r="A71" s="481" t="s">
        <v>102</v>
      </c>
      <c r="B71" s="116" t="s">
        <v>103</v>
      </c>
      <c r="C71" s="116"/>
      <c r="D71" s="116"/>
      <c r="E71" s="116"/>
      <c r="F71" s="116"/>
      <c r="G71" s="116"/>
      <c r="H71" s="116"/>
      <c r="I71" s="166" t="s">
        <v>489</v>
      </c>
    </row>
    <row r="72" ht="35.1" customHeight="1" spans="1:9">
      <c r="A72" s="480" t="s">
        <v>408</v>
      </c>
      <c r="B72" s="178"/>
      <c r="C72" s="133"/>
      <c r="D72" s="179">
        <v>2019</v>
      </c>
      <c r="E72" s="179"/>
      <c r="F72" s="179">
        <v>2020</v>
      </c>
      <c r="G72" s="179"/>
      <c r="H72" s="180"/>
      <c r="I72" s="156" t="s">
        <v>414</v>
      </c>
    </row>
    <row r="73" ht="35.1" customHeight="1" spans="1:9">
      <c r="A73" s="68"/>
      <c r="B73" s="121"/>
      <c r="C73" s="136"/>
      <c r="D73" s="181" t="s">
        <v>490</v>
      </c>
      <c r="E73" s="181" t="s">
        <v>491</v>
      </c>
      <c r="F73" s="181" t="s">
        <v>490</v>
      </c>
      <c r="G73" s="181" t="s">
        <v>491</v>
      </c>
      <c r="H73" s="182"/>
      <c r="I73" s="157"/>
    </row>
    <row r="74" ht="18.75" customHeight="1" spans="1:9">
      <c r="A74" s="103"/>
      <c r="B74" s="100"/>
      <c r="C74" s="183"/>
      <c r="D74" s="183"/>
      <c r="E74" s="183"/>
      <c r="F74" s="183"/>
      <c r="G74" s="184"/>
      <c r="H74" s="184"/>
      <c r="I74" s="167"/>
    </row>
    <row r="75" ht="35.1" customHeight="1" spans="1:9">
      <c r="A75" s="103" t="s">
        <v>426</v>
      </c>
      <c r="B75" s="122"/>
      <c r="C75" s="185"/>
      <c r="D75" s="186">
        <v>11832</v>
      </c>
      <c r="E75" s="186">
        <v>60032</v>
      </c>
      <c r="F75" s="186">
        <v>10360</v>
      </c>
      <c r="G75" s="186">
        <v>49285</v>
      </c>
      <c r="H75" s="187"/>
      <c r="I75" s="167" t="s">
        <v>427</v>
      </c>
    </row>
    <row r="76" ht="35.1" customHeight="1" spans="1:9">
      <c r="A76" s="124" t="s">
        <v>492</v>
      </c>
      <c r="B76" s="125"/>
      <c r="C76" s="188"/>
      <c r="D76" s="186">
        <v>191</v>
      </c>
      <c r="E76" s="186">
        <v>10038</v>
      </c>
      <c r="F76" s="186">
        <v>156</v>
      </c>
      <c r="G76" s="186">
        <v>7554</v>
      </c>
      <c r="H76" s="188"/>
      <c r="I76" s="167" t="s">
        <v>493</v>
      </c>
    </row>
    <row r="77" ht="35.1" customHeight="1" spans="1:9">
      <c r="A77" s="126" t="s">
        <v>430</v>
      </c>
      <c r="B77" s="127"/>
      <c r="C77" s="189"/>
      <c r="D77" s="128">
        <f>SUM(D75:D76)</f>
        <v>12023</v>
      </c>
      <c r="E77" s="128">
        <f t="shared" ref="E77:G77" si="1">SUM(E75:E76)</f>
        <v>70070</v>
      </c>
      <c r="F77" s="128">
        <f t="shared" si="1"/>
        <v>10516</v>
      </c>
      <c r="G77" s="128">
        <f t="shared" si="1"/>
        <v>56839</v>
      </c>
      <c r="H77" s="189"/>
      <c r="I77" s="168" t="s">
        <v>431</v>
      </c>
    </row>
    <row r="78" s="82" customFormat="1" ht="24" customHeight="1" spans="1:10">
      <c r="A78" s="139" t="s">
        <v>331</v>
      </c>
      <c r="B78" s="124"/>
      <c r="C78" s="124"/>
      <c r="D78" s="124"/>
      <c r="E78" s="124"/>
      <c r="F78" s="124"/>
      <c r="G78" s="124"/>
      <c r="I78" s="114" t="s">
        <v>332</v>
      </c>
      <c r="J78" s="114"/>
    </row>
  </sheetData>
  <mergeCells count="84">
    <mergeCell ref="A1:C1"/>
    <mergeCell ref="B2:H2"/>
    <mergeCell ref="B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10:C10"/>
    <mergeCell ref="B11:C11"/>
    <mergeCell ref="G11:H11"/>
    <mergeCell ref="B12:C12"/>
    <mergeCell ref="G12:H12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4:H24"/>
    <mergeCell ref="B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B33:H33"/>
    <mergeCell ref="B34:H34"/>
    <mergeCell ref="F35:G35"/>
    <mergeCell ref="F36:G36"/>
    <mergeCell ref="F37:G37"/>
    <mergeCell ref="F38:G38"/>
    <mergeCell ref="F39:G39"/>
    <mergeCell ref="F40:G40"/>
    <mergeCell ref="F41:G41"/>
    <mergeCell ref="A42:C42"/>
    <mergeCell ref="F42:G42"/>
    <mergeCell ref="F43:G43"/>
    <mergeCell ref="F44:G44"/>
    <mergeCell ref="F45:G45"/>
    <mergeCell ref="F46:G46"/>
    <mergeCell ref="F47:G47"/>
    <mergeCell ref="B51:H51"/>
    <mergeCell ref="B52:H52"/>
    <mergeCell ref="C64:D64"/>
    <mergeCell ref="E64:F64"/>
    <mergeCell ref="G64:H64"/>
    <mergeCell ref="B70:H70"/>
    <mergeCell ref="B71:H71"/>
    <mergeCell ref="D72:E72"/>
    <mergeCell ref="F72:G72"/>
    <mergeCell ref="A4:A5"/>
    <mergeCell ref="A26:A27"/>
    <mergeCell ref="A35:A36"/>
    <mergeCell ref="A53:A54"/>
    <mergeCell ref="A72:A73"/>
    <mergeCell ref="I4:I5"/>
    <mergeCell ref="I26:I27"/>
    <mergeCell ref="I53:I54"/>
    <mergeCell ref="I72:I73"/>
  </mergeCells>
  <printOptions horizontalCentered="1"/>
  <pageMargins left="0.196850393700787" right="0.196850393700787" top="0.590551181102362" bottom="0.393700787401575" header="0.196850393700787" footer="0.196850393700787"/>
  <pageSetup paperSize="9" scale="65" firstPageNumber="48" orientation="portrait" useFirstPageNumber="1"/>
  <headerFooter alignWithMargins="0">
    <oddHeader>&amp;L&amp;"Times New Roman,Normal"&amp;14Pêche Maritime&amp;"Times New Roman,Gras italique"&amp;18        &amp;R&amp;"Times New Roman,Normal"&amp;14الصيد البحري</oddHeader>
    <oddFooter>&amp;C&amp;"Times New Roman,Normal"&amp;12&amp;P</oddFooter>
  </headerFooter>
  <rowBreaks count="2" manualBreakCount="2">
    <brk id="32" max="8" man="1"/>
    <brk id="67" max="8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8"/>
  </sheetPr>
  <dimension ref="A1:M170"/>
  <sheetViews>
    <sheetView tabSelected="1" view="pageBreakPreview" zoomScale="91" zoomScaleNormal="75" topLeftCell="B1" workbookViewId="0">
      <selection activeCell="F36" sqref="F36"/>
    </sheetView>
  </sheetViews>
  <sheetFormatPr defaultColWidth="11" defaultRowHeight="12.75"/>
  <cols>
    <col min="1" max="1" width="17.8761904761905" style="2" customWidth="1"/>
    <col min="2" max="3" width="11" style="2"/>
    <col min="4" max="5" width="15" style="2" customWidth="1"/>
    <col min="6" max="6" width="25.6285714285714" style="2" customWidth="1"/>
    <col min="7" max="7" width="9.12380952380952" style="2" customWidth="1"/>
    <col min="8" max="8" width="13.8761904761905" style="2" customWidth="1"/>
    <col min="9" max="9" width="11.247619047619" style="2" customWidth="1"/>
    <col min="10" max="10" width="11" style="2"/>
    <col min="11" max="11" width="9.37142857142857" style="2" customWidth="1"/>
    <col min="12" max="16384" width="11" style="2"/>
  </cols>
  <sheetData>
    <row r="1" s="1" customFormat="1" ht="39.95" customHeight="1" spans="7:7">
      <c r="G1" s="3"/>
    </row>
    <row r="2" s="1" customFormat="1" ht="39.95" customHeight="1" spans="7:12">
      <c r="G2" s="3"/>
      <c r="I2" s="29"/>
      <c r="J2" s="29"/>
      <c r="K2" s="29"/>
      <c r="L2" s="29"/>
    </row>
    <row r="3" s="1" customFormat="1" ht="39.95" customHeight="1" spans="1:12">
      <c r="A3" s="4" t="s">
        <v>494</v>
      </c>
      <c r="B3" s="4"/>
      <c r="C3" s="4"/>
      <c r="D3" s="4"/>
      <c r="E3" s="4"/>
      <c r="F3" s="4"/>
      <c r="H3" s="5"/>
      <c r="I3" s="5"/>
      <c r="J3" s="30"/>
      <c r="K3" s="30"/>
      <c r="L3" s="29"/>
    </row>
    <row r="4" s="1" customFormat="1" ht="39.95" customHeight="1" spans="1:12">
      <c r="A4" s="6" t="s">
        <v>495</v>
      </c>
      <c r="B4" s="6"/>
      <c r="C4" s="6"/>
      <c r="D4" s="6"/>
      <c r="E4" s="6"/>
      <c r="F4" s="6"/>
      <c r="G4" s="7"/>
      <c r="H4" s="7"/>
      <c r="I4" s="31"/>
      <c r="J4" s="32"/>
      <c r="K4" s="32"/>
      <c r="L4" s="29"/>
    </row>
    <row r="5" s="1" customFormat="1" ht="39.95" customHeight="1" spans="1:12">
      <c r="A5" s="8"/>
      <c r="B5" s="9"/>
      <c r="C5" s="9"/>
      <c r="D5" s="9"/>
      <c r="E5" s="9"/>
      <c r="F5" s="9"/>
      <c r="G5" s="10"/>
      <c r="H5" s="10"/>
      <c r="I5" s="31"/>
      <c r="J5" s="32"/>
      <c r="K5" s="32"/>
      <c r="L5" s="29"/>
    </row>
    <row r="6" s="1" customFormat="1" ht="39.95" customHeight="1" spans="6:12">
      <c r="F6" s="11"/>
      <c r="G6" s="12"/>
      <c r="I6" s="33"/>
      <c r="J6" s="33"/>
      <c r="K6" s="33"/>
      <c r="L6" s="29"/>
    </row>
    <row r="7" s="1" customFormat="1" ht="39.95" customHeight="1" spans="6:12">
      <c r="F7" s="11"/>
      <c r="G7" s="12"/>
      <c r="I7" s="33"/>
      <c r="J7" s="33"/>
      <c r="K7" s="33"/>
      <c r="L7" s="29"/>
    </row>
    <row r="8" s="1" customFormat="1" ht="39.95" customHeight="1" spans="6:12">
      <c r="F8" s="11"/>
      <c r="G8" s="12"/>
      <c r="I8" s="34"/>
      <c r="J8" s="34"/>
      <c r="K8" s="34"/>
      <c r="L8" s="29"/>
    </row>
    <row r="9" s="1" customFormat="1" ht="39.95" customHeight="1" spans="6:12">
      <c r="F9" s="11"/>
      <c r="G9" s="12"/>
      <c r="H9" s="13"/>
      <c r="I9" s="35"/>
      <c r="J9" s="36"/>
      <c r="K9" s="37"/>
      <c r="L9" s="29"/>
    </row>
    <row r="10" s="1" customFormat="1" ht="39.95" customHeight="1" spans="6:12">
      <c r="F10" s="11"/>
      <c r="G10" s="12"/>
      <c r="I10" s="35"/>
      <c r="J10" s="36"/>
      <c r="K10" s="37"/>
      <c r="L10" s="29"/>
    </row>
    <row r="11" s="1" customFormat="1" ht="39.95" customHeight="1" spans="8:12">
      <c r="H11" s="11"/>
      <c r="I11" s="35"/>
      <c r="J11" s="36"/>
      <c r="K11" s="37"/>
      <c r="L11" s="29"/>
    </row>
    <row r="12" s="1" customFormat="1" ht="39.95" customHeight="1" spans="1:13">
      <c r="A12" s="14"/>
      <c r="B12" s="15"/>
      <c r="C12" s="15"/>
      <c r="D12" s="15"/>
      <c r="E12" s="15"/>
      <c r="F12" s="15"/>
      <c r="G12" s="15"/>
      <c r="I12" s="35"/>
      <c r="K12" s="38" t="s">
        <v>318</v>
      </c>
      <c r="L12" s="38" t="s">
        <v>319</v>
      </c>
      <c r="M12" s="39" t="s">
        <v>320</v>
      </c>
    </row>
    <row r="13" s="1" customFormat="1" ht="39.95" customHeight="1" spans="1:13">
      <c r="A13" s="16"/>
      <c r="B13" s="15"/>
      <c r="C13" s="15"/>
      <c r="D13" s="15"/>
      <c r="E13" s="15"/>
      <c r="F13" s="15"/>
      <c r="G13" s="15"/>
      <c r="I13" s="35"/>
      <c r="K13" s="40" t="s">
        <v>321</v>
      </c>
      <c r="L13" s="40" t="s">
        <v>322</v>
      </c>
      <c r="M13" s="41" t="s">
        <v>323</v>
      </c>
    </row>
    <row r="14" s="1" customFormat="1" ht="39.95" customHeight="1" spans="1:13">
      <c r="A14" s="17"/>
      <c r="B14" s="16"/>
      <c r="I14" s="36"/>
      <c r="J14" s="42" t="s">
        <v>496</v>
      </c>
      <c r="K14" s="25">
        <v>9.9</v>
      </c>
      <c r="L14" s="25">
        <v>97.064</v>
      </c>
      <c r="M14" s="25">
        <v>17.145</v>
      </c>
    </row>
    <row r="15" s="1" customFormat="1" ht="39.95" customHeight="1" spans="1:13">
      <c r="A15" s="18"/>
      <c r="B15" s="16"/>
      <c r="I15" s="43"/>
      <c r="J15" s="44" t="s">
        <v>497</v>
      </c>
      <c r="K15" s="25">
        <v>3.44</v>
      </c>
      <c r="L15" s="25">
        <v>120.158</v>
      </c>
      <c r="M15" s="25">
        <v>25.759</v>
      </c>
    </row>
    <row r="16" s="1" customFormat="1" ht="15.75" spans="1:13">
      <c r="A16" s="18"/>
      <c r="B16" s="16"/>
      <c r="J16" s="45" t="s">
        <v>498</v>
      </c>
      <c r="K16" s="25">
        <v>181.94</v>
      </c>
      <c r="L16" s="25">
        <v>904.74</v>
      </c>
      <c r="M16" s="25">
        <v>150.042</v>
      </c>
    </row>
    <row r="17" s="1" customFormat="1" ht="15.75" spans="1:13">
      <c r="A17" s="18"/>
      <c r="B17" s="16"/>
      <c r="J17" s="45" t="s">
        <v>499</v>
      </c>
      <c r="K17" s="25">
        <v>1.497</v>
      </c>
      <c r="L17" s="25">
        <v>274.854</v>
      </c>
      <c r="M17" s="25">
        <v>188.998</v>
      </c>
    </row>
    <row r="18" s="1" customFormat="1" ht="15.75" spans="1:13">
      <c r="A18" s="18"/>
      <c r="B18" s="16"/>
      <c r="J18" s="45" t="s">
        <v>500</v>
      </c>
      <c r="K18" s="25">
        <v>0.957</v>
      </c>
      <c r="L18" s="25">
        <v>347.131</v>
      </c>
      <c r="M18" s="25">
        <v>100.534</v>
      </c>
    </row>
    <row r="19" s="1" customFormat="1" ht="15.75" spans="1:13">
      <c r="A19" s="18"/>
      <c r="B19" s="16"/>
      <c r="J19" s="44" t="s">
        <v>501</v>
      </c>
      <c r="K19" s="25">
        <v>10.311</v>
      </c>
      <c r="L19" s="25">
        <v>159.062</v>
      </c>
      <c r="M19" s="25">
        <v>49.545</v>
      </c>
    </row>
    <row r="20" s="1" customFormat="1" ht="15" spans="1:2">
      <c r="A20" s="18"/>
      <c r="B20" s="16"/>
    </row>
    <row r="21" s="1" customFormat="1" ht="15" spans="1:2">
      <c r="A21" s="18"/>
      <c r="B21" s="16"/>
    </row>
    <row r="22" s="1" customFormat="1" ht="15" spans="1:2">
      <c r="A22" s="18"/>
      <c r="B22" s="16"/>
    </row>
    <row r="23" s="1" customFormat="1" ht="15" spans="1:2">
      <c r="A23" s="18"/>
      <c r="B23" s="16"/>
    </row>
    <row r="24" s="1" customFormat="1" ht="15" spans="1:2">
      <c r="A24" s="18"/>
      <c r="B24" s="16"/>
    </row>
    <row r="25" s="1" customFormat="1" ht="15" spans="1:2">
      <c r="A25" s="18"/>
      <c r="B25" s="16"/>
    </row>
    <row r="26" s="1" customFormat="1" ht="15" spans="1:2">
      <c r="A26" s="18"/>
      <c r="B26" s="16"/>
    </row>
    <row r="27" s="1" customFormat="1" ht="15" spans="1:2">
      <c r="A27" s="18"/>
      <c r="B27" s="16"/>
    </row>
    <row r="28" s="1" customFormat="1" ht="15" spans="1:2">
      <c r="A28" s="18"/>
      <c r="B28" s="16"/>
    </row>
    <row r="29" s="1" customFormat="1" ht="16.5" spans="1:6">
      <c r="A29" s="18"/>
      <c r="B29" s="19"/>
      <c r="C29" s="20"/>
      <c r="D29" s="21"/>
      <c r="E29" s="21"/>
      <c r="F29" s="22"/>
    </row>
    <row r="30" s="1" customFormat="1" ht="16.5" spans="3:5">
      <c r="C30" s="20"/>
      <c r="D30" s="23"/>
      <c r="E30" s="23"/>
    </row>
    <row r="31" s="1" customFormat="1" ht="39.75" customHeight="1" spans="1:8">
      <c r="A31" s="18"/>
      <c r="B31" s="20"/>
      <c r="C31" s="21"/>
      <c r="D31" s="24"/>
      <c r="E31" s="24"/>
      <c r="F31" s="24"/>
      <c r="G31" s="24"/>
      <c r="H31" s="24"/>
    </row>
    <row r="32" s="1" customFormat="1" ht="16.5" spans="1:8">
      <c r="A32" s="18"/>
      <c r="B32" s="20"/>
      <c r="C32" s="23"/>
      <c r="D32" s="24"/>
      <c r="E32" s="24"/>
      <c r="F32" s="24"/>
      <c r="G32" s="24"/>
      <c r="H32" s="24"/>
    </row>
    <row r="33" s="1" customFormat="1" ht="16.5" spans="1:8">
      <c r="A33" s="17"/>
      <c r="B33" s="20"/>
      <c r="C33" s="21"/>
      <c r="D33" s="24"/>
      <c r="F33" s="25"/>
      <c r="G33" s="25"/>
      <c r="H33" s="25"/>
    </row>
    <row r="34" s="1" customFormat="1" ht="16.5" spans="1:8">
      <c r="A34" s="18"/>
      <c r="B34" s="20"/>
      <c r="C34" s="21"/>
      <c r="D34" s="24"/>
      <c r="F34" s="25"/>
      <c r="G34" s="25"/>
      <c r="H34" s="25"/>
    </row>
    <row r="35" s="1" customFormat="1" ht="16.5" spans="1:8">
      <c r="A35" s="18"/>
      <c r="B35" s="26"/>
      <c r="C35" s="27"/>
      <c r="D35" s="24"/>
      <c r="F35" s="25"/>
      <c r="G35" s="25"/>
      <c r="H35" s="25"/>
    </row>
    <row r="36" s="1" customFormat="1" ht="16.5" spans="1:8">
      <c r="A36" s="18"/>
      <c r="B36" s="26"/>
      <c r="C36" s="21"/>
      <c r="D36" s="24"/>
      <c r="F36" s="25"/>
      <c r="G36" s="25"/>
      <c r="H36" s="25"/>
    </row>
    <row r="37" s="1" customFormat="1" ht="15.75" customHeight="1" spans="1:8">
      <c r="A37" s="18"/>
      <c r="B37" s="26"/>
      <c r="C37" s="21"/>
      <c r="F37" s="25"/>
      <c r="G37" s="25"/>
      <c r="H37" s="25"/>
    </row>
    <row r="38" s="1" customFormat="1" ht="15.75" spans="1:8">
      <c r="A38" s="18"/>
      <c r="B38" s="16"/>
      <c r="F38" s="25"/>
      <c r="G38" s="25"/>
      <c r="H38" s="25"/>
    </row>
    <row r="39" s="1" customFormat="1" ht="15" spans="1:2">
      <c r="A39" s="18"/>
      <c r="B39" s="16"/>
    </row>
    <row r="40" s="1" customFormat="1" ht="15" spans="1:2">
      <c r="A40" s="18"/>
      <c r="B40" s="16"/>
    </row>
    <row r="41" s="1" customFormat="1" ht="15.75" spans="1:2">
      <c r="A41" s="17"/>
      <c r="B41" s="16"/>
    </row>
    <row r="42" s="1" customFormat="1" ht="15" spans="1:2">
      <c r="A42" s="18"/>
      <c r="B42" s="16"/>
    </row>
    <row r="43" s="1" customFormat="1" ht="15" spans="1:2">
      <c r="A43" s="18"/>
      <c r="B43" s="16"/>
    </row>
    <row r="44" s="1" customFormat="1" ht="15.75" spans="1:2">
      <c r="A44" s="17"/>
      <c r="B44" s="16"/>
    </row>
    <row r="45" s="1" customFormat="1" ht="15" spans="1:2">
      <c r="A45" s="18"/>
      <c r="B45" s="16"/>
    </row>
    <row r="46" s="1" customFormat="1" ht="15" spans="1:2">
      <c r="A46" s="28"/>
      <c r="B46" s="16"/>
    </row>
    <row r="47" s="1" customFormat="1" ht="15" spans="1:2">
      <c r="A47" s="28"/>
      <c r="B47" s="16"/>
    </row>
    <row r="48" s="1" customFormat="1" ht="15" spans="1:2">
      <c r="A48" s="28"/>
      <c r="B48" s="16"/>
    </row>
    <row r="49" s="1" customFormat="1" ht="15" spans="1:2">
      <c r="A49" s="28"/>
      <c r="B49" s="16"/>
    </row>
    <row r="50" s="1" customFormat="1" ht="15" spans="1:2">
      <c r="A50" s="28"/>
      <c r="B50" s="16"/>
    </row>
    <row r="51" s="1" customFormat="1" ht="15" spans="1:2">
      <c r="A51" s="28"/>
      <c r="B51" s="16"/>
    </row>
    <row r="52" s="1" customFormat="1" ht="15" spans="1:2">
      <c r="A52" s="28"/>
      <c r="B52" s="16"/>
    </row>
    <row r="53" s="1" customFormat="1" ht="15" spans="1:2">
      <c r="A53" s="28"/>
      <c r="B53" s="16"/>
    </row>
    <row r="54" s="1" customFormat="1" ht="15" spans="1:2">
      <c r="A54" s="28"/>
      <c r="B54" s="16"/>
    </row>
    <row r="55" s="1" customFormat="1" ht="15" spans="1:2">
      <c r="A55" s="28"/>
      <c r="B55" s="16"/>
    </row>
    <row r="56" s="1" customFormat="1" ht="15" spans="1:2">
      <c r="A56" s="28"/>
      <c r="B56" s="16"/>
    </row>
    <row r="57" s="1" customFormat="1"/>
    <row r="58" s="1" customFormat="1"/>
    <row r="59" s="1" customFormat="1" ht="27" customHeight="1"/>
    <row r="60" s="1" customFormat="1" ht="18.75" customHeight="1"/>
    <row r="61" s="1" customFormat="1" ht="27.75" customHeight="1"/>
    <row r="62" s="1" customFormat="1" ht="16.5" customHeight="1"/>
    <row r="63" s="1" customFormat="1"/>
    <row r="64" s="1" customFormat="1"/>
    <row r="65" s="1" customFormat="1"/>
    <row r="66" s="1" customFormat="1"/>
    <row r="67" s="1" customFormat="1"/>
    <row r="68" s="1" customFormat="1" ht="20.25" customHeight="1"/>
    <row r="69" s="1" customFormat="1" ht="22.5" customHeight="1"/>
    <row r="70" s="1" customFormat="1"/>
    <row r="71" s="1" customFormat="1"/>
    <row r="72" s="1" customFormat="1" ht="15" spans="1:2">
      <c r="A72" s="18"/>
      <c r="B72" s="16"/>
    </row>
    <row r="73" s="1" customFormat="1" ht="15.75" spans="1:2">
      <c r="A73" s="14"/>
      <c r="B73" s="16"/>
    </row>
    <row r="74" s="1" customFormat="1" ht="15" spans="1:2">
      <c r="A74" s="18"/>
      <c r="B74" s="16"/>
    </row>
    <row r="75" s="1" customFormat="1" ht="15" spans="1:2">
      <c r="A75" s="18"/>
      <c r="B75" s="16"/>
    </row>
    <row r="76" s="1" customFormat="1" ht="15" spans="1:2">
      <c r="A76" s="18"/>
      <c r="B76" s="16"/>
    </row>
    <row r="77" s="1" customFormat="1" ht="15" spans="1:2">
      <c r="A77" s="18"/>
      <c r="B77" s="16"/>
    </row>
    <row r="78" s="1" customFormat="1" ht="15.75" spans="1:7">
      <c r="A78" s="46"/>
      <c r="B78" s="46"/>
      <c r="C78" s="46"/>
      <c r="D78" s="46"/>
      <c r="E78" s="46"/>
      <c r="F78" s="46"/>
      <c r="G78" s="46"/>
    </row>
    <row r="79" s="1" customFormat="1" ht="15.75" spans="1:3">
      <c r="A79" s="47"/>
      <c r="B79" s="48"/>
      <c r="C79" s="16"/>
    </row>
    <row r="80" s="1" customFormat="1" ht="25.5" customHeight="1" spans="1:13">
      <c r="A80" s="49"/>
      <c r="B80" s="50"/>
      <c r="H80" s="51"/>
      <c r="J80" s="52"/>
      <c r="K80" s="59"/>
      <c r="L80" s="59"/>
      <c r="M80" s="59"/>
    </row>
    <row r="81" s="1" customFormat="1" ht="48" customHeight="1" spans="1:13">
      <c r="A81" s="49"/>
      <c r="B81" s="50"/>
      <c r="H81" s="52"/>
      <c r="J81" s="60"/>
      <c r="K81" s="61"/>
      <c r="L81" s="61"/>
      <c r="M81" s="61"/>
    </row>
    <row r="82" s="1" customFormat="1" ht="24" customHeight="1" spans="1:13">
      <c r="A82" s="49"/>
      <c r="B82" s="50"/>
      <c r="H82" s="52"/>
      <c r="J82" s="62"/>
      <c r="K82" s="63"/>
      <c r="L82" s="64"/>
      <c r="M82" s="65"/>
    </row>
    <row r="83" s="1" customFormat="1" ht="39" customHeight="1" spans="1:13">
      <c r="A83" s="49"/>
      <c r="B83" s="50"/>
      <c r="H83" s="52"/>
      <c r="J83" s="66"/>
      <c r="K83" s="67"/>
      <c r="L83" s="33"/>
      <c r="M83" s="33"/>
    </row>
    <row r="84" s="1" customFormat="1" ht="39.75" customHeight="1" spans="1:13">
      <c r="A84" s="49"/>
      <c r="B84" s="50"/>
      <c r="H84" s="52"/>
      <c r="J84" s="68"/>
      <c r="K84" s="63"/>
      <c r="L84" s="69"/>
      <c r="M84" s="69"/>
    </row>
    <row r="85" s="1" customFormat="1" ht="43.5" customHeight="1" spans="8:13">
      <c r="H85" s="52"/>
      <c r="J85" s="70"/>
      <c r="K85" s="70"/>
      <c r="L85" s="71"/>
      <c r="M85" s="72"/>
    </row>
    <row r="86" s="1" customFormat="1" ht="39" customHeight="1" spans="1:13">
      <c r="A86" s="53"/>
      <c r="B86" s="53"/>
      <c r="C86" s="53"/>
      <c r="D86" s="53"/>
      <c r="E86" s="53"/>
      <c r="F86" s="53"/>
      <c r="H86" s="52"/>
      <c r="J86" s="71"/>
      <c r="K86" s="71"/>
      <c r="L86" s="73"/>
      <c r="M86" s="74"/>
    </row>
    <row r="87" s="1" customFormat="1" ht="25.5" customHeight="1" spans="8:13">
      <c r="H87" s="52"/>
      <c r="J87" s="71"/>
      <c r="K87" s="71"/>
      <c r="L87" s="75"/>
      <c r="M87" s="74"/>
    </row>
    <row r="88" s="1" customFormat="1" ht="26.25" customHeight="1" spans="1:13">
      <c r="A88" s="14"/>
      <c r="B88" s="14"/>
      <c r="C88" s="54"/>
      <c r="H88" s="52"/>
      <c r="J88" s="71"/>
      <c r="K88" s="71"/>
      <c r="L88" s="75"/>
      <c r="M88" s="74"/>
    </row>
    <row r="89" s="1" customFormat="1" ht="16.5" customHeight="1" spans="1:13">
      <c r="A89" s="18"/>
      <c r="B89" s="14"/>
      <c r="C89" s="54"/>
      <c r="H89" s="52"/>
      <c r="J89" s="71"/>
      <c r="K89" s="71"/>
      <c r="L89" s="75"/>
      <c r="M89" s="74"/>
    </row>
    <row r="90" s="1" customFormat="1" ht="15.75" spans="1:13">
      <c r="A90" s="18"/>
      <c r="B90" s="17"/>
      <c r="C90" s="20"/>
      <c r="J90" s="71"/>
      <c r="K90" s="71"/>
      <c r="L90" s="75"/>
      <c r="M90" s="74"/>
    </row>
    <row r="91" s="1" customFormat="1" ht="15.75" spans="1:13">
      <c r="A91" s="18"/>
      <c r="B91" s="17"/>
      <c r="C91" s="20"/>
      <c r="H91" s="22"/>
      <c r="J91" s="71"/>
      <c r="K91" s="71"/>
      <c r="L91" s="75"/>
      <c r="M91" s="74"/>
    </row>
    <row r="92" s="1" customFormat="1" ht="15.75" spans="1:13">
      <c r="A92" s="55"/>
      <c r="B92" s="56"/>
      <c r="C92" s="56"/>
      <c r="D92" s="56"/>
      <c r="E92" s="56"/>
      <c r="F92" s="57"/>
      <c r="G92" s="58"/>
      <c r="J92" s="71"/>
      <c r="K92" s="71"/>
      <c r="L92" s="75"/>
      <c r="M92" s="74"/>
    </row>
    <row r="93" s="1" customFormat="1" ht="15.75" spans="10:13">
      <c r="J93" s="71"/>
      <c r="K93" s="71"/>
      <c r="L93" s="75"/>
      <c r="M93" s="74"/>
    </row>
    <row r="94" s="1" customFormat="1" ht="15.75" spans="10:13">
      <c r="J94" s="71"/>
      <c r="K94" s="71"/>
      <c r="L94" s="75"/>
      <c r="M94" s="74"/>
    </row>
    <row r="95" s="1" customFormat="1" ht="15.75" spans="10:13">
      <c r="J95" s="71"/>
      <c r="K95" s="71"/>
      <c r="L95" s="73"/>
      <c r="M95" s="74"/>
    </row>
    <row r="96" s="1" customFormat="1" ht="15.75" spans="10:13">
      <c r="J96" s="76"/>
      <c r="K96" s="76"/>
      <c r="L96" s="77"/>
      <c r="M96" s="77"/>
    </row>
    <row r="97" s="1" customFormat="1" ht="18.75" customHeight="1" spans="10:13">
      <c r="J97" s="78"/>
      <c r="K97" s="78"/>
      <c r="L97" s="79"/>
      <c r="M97" s="80"/>
    </row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</sheetData>
  <mergeCells count="11">
    <mergeCell ref="A3:F3"/>
    <mergeCell ref="H3:I3"/>
    <mergeCell ref="A4:F4"/>
    <mergeCell ref="B12:G12"/>
    <mergeCell ref="B13:G13"/>
    <mergeCell ref="A78:G78"/>
    <mergeCell ref="K80:M80"/>
    <mergeCell ref="K81:M81"/>
    <mergeCell ref="A86:F86"/>
    <mergeCell ref="J81:J82"/>
    <mergeCell ref="J83:J84"/>
  </mergeCells>
  <printOptions horizontalCentered="1"/>
  <pageMargins left="0.196850393700787" right="0.196850393700787" top="0.590551181102362" bottom="0.393700787401575" header="0.196850393700787" footer="0.196850393700787"/>
  <pageSetup paperSize="9" firstPageNumber="51" orientation="portrait" useFirstPageNumber="1"/>
  <headerFooter alignWithMargins="0" differentOddEven="1">
    <oddHeader>&amp;L&amp;"Times New Roman,Normal"&amp;9Agriculture, forêts et pêche maritime&amp;R&amp;"Times New Roman,Normal"&amp;9 الفلاحة، الغابات و الصيد البحري </oddHeader>
    <oddFooter>&amp;C&amp;"Times New Roman,Normal"&amp;8 &amp;P</oddFooter>
  </headerFooter>
  <rowBreaks count="2" manualBreakCount="2">
    <brk id="50" max="6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Liste</vt:lpstr>
      <vt:lpstr>agriculture</vt:lpstr>
      <vt:lpstr>forêts</vt:lpstr>
      <vt:lpstr>Pêche</vt:lpstr>
      <vt:lpstr>Graph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</dc:creator>
  <cp:lastModifiedBy>Fadoua ALAOUI AMINE</cp:lastModifiedBy>
  <dcterms:created xsi:type="dcterms:W3CDTF">2001-12-07T09:54:00Z</dcterms:created>
  <cp:lastPrinted>2026-06-15T11:39:00Z</cp:lastPrinted>
  <dcterms:modified xsi:type="dcterms:W3CDTF">2026-07-20T11:52:35Z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9F32AC71DC3F4D87A15128F1E6A2D183_13</vt:lpwstr>
  </property>
  <property fmtid="{D5CDD505-2E9C-101B-9397-08002B2CF9AE}" pid="3" name="KSOProductBuildVer">
    <vt:lpwstr>1036-12.2.0.23196</vt:lpwstr>
  </property>
</Properties>
</file>